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ubenattah/Downloads/My Paper/Final/"/>
    </mc:Choice>
  </mc:AlternateContent>
  <xr:revisionPtr revIDLastSave="0" documentId="13_ncr:1_{C0B1408D-41EB-B740-A78E-D7FADC6582C4}" xr6:coauthVersionLast="47" xr6:coauthVersionMax="47" xr10:uidLastSave="{00000000-0000-0000-0000-000000000000}"/>
  <bookViews>
    <workbookView xWindow="780" yWindow="1000" windowWidth="10840" windowHeight="15300" firstSheet="3" activeTab="4" xr2:uid="{0D731AE5-6AF4-0840-A827-797BE783BC91}"/>
  </bookViews>
  <sheets>
    <sheet name="Organic Composition" sheetId="3" r:id="rId1"/>
    <sheet name="EC_OC" sheetId="4" r:id="rId2"/>
    <sheet name="FTIR" sheetId="9" r:id="rId3"/>
    <sheet name="SMPS_Particle size distribution" sheetId="5" r:id="rId4"/>
    <sheet name="IL8-A549" sheetId="1" r:id="rId5"/>
    <sheet name="IL8-A549-THP1" sheetId="2" r:id="rId6"/>
    <sheet name="CYP1A1-A549" sheetId="6" r:id="rId7"/>
    <sheet name="CYP1A1-A549-THP1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4" i="7" l="1"/>
  <c r="X63" i="7"/>
  <c r="X62" i="7"/>
  <c r="X42" i="7"/>
  <c r="X41" i="7"/>
  <c r="X40" i="7"/>
  <c r="U26" i="7"/>
  <c r="U25" i="7"/>
  <c r="U24" i="7"/>
  <c r="P11" i="7"/>
  <c r="Q11" i="7" s="1"/>
  <c r="O11" i="7"/>
  <c r="P10" i="7"/>
  <c r="Q10" i="7" s="1"/>
  <c r="O10" i="7"/>
  <c r="P9" i="7"/>
  <c r="Q9" i="7" s="1"/>
  <c r="O9" i="7"/>
  <c r="P8" i="7"/>
  <c r="O8" i="7"/>
  <c r="P7" i="7"/>
  <c r="Q7" i="7" s="1"/>
  <c r="O7" i="7"/>
  <c r="P6" i="7"/>
  <c r="Q6" i="7" s="1"/>
  <c r="O6" i="7"/>
  <c r="P5" i="7"/>
  <c r="O5" i="7"/>
  <c r="P4" i="7"/>
  <c r="Q4" i="7" s="1"/>
  <c r="O4" i="7"/>
  <c r="P3" i="7"/>
  <c r="Q3" i="7" s="1"/>
  <c r="O3" i="7"/>
  <c r="T51" i="2"/>
  <c r="T50" i="2"/>
  <c r="T49" i="2"/>
  <c r="T45" i="2"/>
  <c r="T44" i="2"/>
  <c r="T43" i="2"/>
  <c r="O13" i="2"/>
  <c r="N13" i="2"/>
  <c r="P12" i="2"/>
  <c r="O12" i="2"/>
  <c r="N12" i="2"/>
  <c r="P11" i="2"/>
  <c r="O11" i="2"/>
  <c r="N11" i="2"/>
  <c r="P10" i="2"/>
  <c r="O10" i="2"/>
  <c r="N10" i="2"/>
  <c r="P9" i="2"/>
  <c r="Q9" i="2" s="1"/>
  <c r="O9" i="2"/>
  <c r="N9" i="2"/>
  <c r="P8" i="2"/>
  <c r="O8" i="2"/>
  <c r="N8" i="2"/>
  <c r="P7" i="2"/>
  <c r="O7" i="2"/>
  <c r="N7" i="2"/>
  <c r="P6" i="2"/>
  <c r="O6" i="2"/>
  <c r="Q6" i="2" s="1"/>
  <c r="N6" i="2"/>
  <c r="P5" i="2"/>
  <c r="O5" i="2"/>
  <c r="N5" i="2"/>
  <c r="P4" i="2"/>
  <c r="O4" i="2"/>
  <c r="Q4" i="2" s="1"/>
  <c r="N4" i="2"/>
  <c r="P3" i="2"/>
  <c r="O3" i="2"/>
  <c r="N3" i="2"/>
  <c r="Q11" i="2" l="1"/>
  <c r="Q5" i="7"/>
  <c r="Q3" i="2"/>
  <c r="Q12" i="2"/>
  <c r="Q7" i="2"/>
  <c r="Q10" i="2"/>
  <c r="Q5" i="2"/>
  <c r="Q8" i="2"/>
  <c r="Q8" i="7"/>
  <c r="K15" i="4"/>
  <c r="K14" i="4"/>
  <c r="K13" i="4"/>
  <c r="I5" i="4"/>
  <c r="I4" i="4"/>
  <c r="I3" i="4"/>
  <c r="I2" i="4"/>
  <c r="I76" i="3"/>
  <c r="H76" i="3"/>
  <c r="G76" i="3"/>
  <c r="M38" i="3"/>
  <c r="D38" i="3"/>
  <c r="I37" i="3"/>
  <c r="AQ83" i="1"/>
  <c r="AQ82" i="1"/>
  <c r="AQ81" i="1"/>
  <c r="AL35" i="1"/>
  <c r="AK35" i="1"/>
  <c r="AJ35" i="1"/>
  <c r="AL32" i="1"/>
  <c r="AK32" i="1"/>
  <c r="AJ32" i="1"/>
  <c r="AL30" i="1"/>
  <c r="AK30" i="1"/>
  <c r="AJ30" i="1"/>
  <c r="X18" i="1"/>
  <c r="W18" i="1"/>
  <c r="Y17" i="1"/>
  <c r="X17" i="1"/>
  <c r="Z17" i="1" s="1"/>
  <c r="W17" i="1"/>
  <c r="Y16" i="1"/>
  <c r="X16" i="1"/>
  <c r="W16" i="1"/>
  <c r="Y15" i="1"/>
  <c r="X15" i="1"/>
  <c r="Z15" i="1" s="1"/>
  <c r="W15" i="1"/>
  <c r="Y14" i="1"/>
  <c r="X14" i="1"/>
  <c r="W14" i="1"/>
  <c r="Y13" i="1"/>
  <c r="X13" i="1"/>
  <c r="W13" i="1"/>
  <c r="Y12" i="1"/>
  <c r="X12" i="1"/>
  <c r="Z12" i="1" s="1"/>
  <c r="W12" i="1"/>
  <c r="Y11" i="1"/>
  <c r="X11" i="1"/>
  <c r="Z11" i="1" s="1"/>
  <c r="W11" i="1"/>
  <c r="Y10" i="1"/>
  <c r="X10" i="1"/>
  <c r="W10" i="1"/>
  <c r="Y9" i="1"/>
  <c r="X9" i="1"/>
  <c r="Z9" i="1" s="1"/>
  <c r="W9" i="1"/>
  <c r="Y8" i="1"/>
  <c r="X8" i="1"/>
  <c r="W8" i="1"/>
  <c r="Z14" i="1" l="1"/>
  <c r="Z10" i="1"/>
  <c r="Z13" i="1"/>
  <c r="Z8" i="1"/>
  <c r="Z16" i="1"/>
</calcChain>
</file>

<file path=xl/sharedStrings.xml><?xml version="1.0" encoding="utf-8"?>
<sst xmlns="http://schemas.openxmlformats.org/spreadsheetml/2006/main" count="583" uniqueCount="184">
  <si>
    <t>stderror</t>
  </si>
  <si>
    <t>F</t>
  </si>
  <si>
    <t>A</t>
  </si>
  <si>
    <t>S</t>
  </si>
  <si>
    <t>Date of Test</t>
  </si>
  <si>
    <t>FH</t>
  </si>
  <si>
    <t>average</t>
  </si>
  <si>
    <t>SD</t>
  </si>
  <si>
    <t>count</t>
  </si>
  <si>
    <t>Stderror</t>
  </si>
  <si>
    <t>positive control</t>
  </si>
  <si>
    <t>Fresh CPs</t>
  </si>
  <si>
    <t>FM</t>
  </si>
  <si>
    <t>Aged  CPs</t>
  </si>
  <si>
    <t>FL</t>
  </si>
  <si>
    <t>Aged CPs+ SOA</t>
  </si>
  <si>
    <t>AH</t>
  </si>
  <si>
    <t>AM</t>
  </si>
  <si>
    <t>AL</t>
  </si>
  <si>
    <t>Anova: Single Factor</t>
  </si>
  <si>
    <t>SH</t>
  </si>
  <si>
    <t>SM</t>
  </si>
  <si>
    <t>SUMMARY</t>
  </si>
  <si>
    <t>SL</t>
  </si>
  <si>
    <t>Groups</t>
  </si>
  <si>
    <t>Count</t>
  </si>
  <si>
    <t>Sum</t>
  </si>
  <si>
    <t>Average</t>
  </si>
  <si>
    <t>Variance</t>
  </si>
  <si>
    <t>LPS</t>
  </si>
  <si>
    <t>NC</t>
  </si>
  <si>
    <t>ANOVA</t>
  </si>
  <si>
    <t>Source of Variation</t>
  </si>
  <si>
    <t>SS</t>
  </si>
  <si>
    <t>df</t>
  </si>
  <si>
    <t>MS</t>
  </si>
  <si>
    <t>P-value</t>
  </si>
  <si>
    <t>F crit</t>
  </si>
  <si>
    <t>Between Groups</t>
  </si>
  <si>
    <t>Within Groups</t>
  </si>
  <si>
    <t>Total</t>
  </si>
  <si>
    <t>Ttest rtc</t>
  </si>
  <si>
    <t>SH/C</t>
  </si>
  <si>
    <t>FH/C</t>
  </si>
  <si>
    <t>AH/C</t>
  </si>
  <si>
    <t>SM/C</t>
  </si>
  <si>
    <t>FM/C</t>
  </si>
  <si>
    <t>AM/C</t>
  </si>
  <si>
    <t>SL/C</t>
  </si>
  <si>
    <t>FL/C</t>
  </si>
  <si>
    <t>AL/C</t>
  </si>
  <si>
    <t xml:space="preserve"> </t>
  </si>
  <si>
    <t>T-Test</t>
  </si>
  <si>
    <t>Pvalue</t>
  </si>
  <si>
    <t>FH/AH</t>
  </si>
  <si>
    <t>AH/SH</t>
  </si>
  <si>
    <t>FH/SH</t>
  </si>
  <si>
    <t xml:space="preserve">Fresh CPs </t>
  </si>
  <si>
    <t>Aged CPs</t>
  </si>
  <si>
    <t>SVOC(mg/kg)</t>
  </si>
  <si>
    <t>Benzo(a)pyrene</t>
  </si>
  <si>
    <t>Bis(2-ethylhexyl) phthalate</t>
  </si>
  <si>
    <t>SVOC(mg/Kg)</t>
  </si>
  <si>
    <t>Benzo(g,h,i)perylene156</t>
  </si>
  <si>
    <t>Dimethyl phthalate</t>
  </si>
  <si>
    <t xml:space="preserve">2-Methylphenol </t>
  </si>
  <si>
    <t>1,1,1,5,7,7,7-Heptamethyl-3,3-bi</t>
  </si>
  <si>
    <t>3 &amp; 4-Methylphenol 6</t>
  </si>
  <si>
    <t>Di-n-butyl phthalate</t>
  </si>
  <si>
    <t>2H-1-Benzopyran-3carboxylic acid</t>
  </si>
  <si>
    <t xml:space="preserve">Benzo (a) anthracene </t>
  </si>
  <si>
    <t>Fluoranthene</t>
  </si>
  <si>
    <t>2-Pentanone, 4-hydroxy-4-methyl</t>
  </si>
  <si>
    <t xml:space="preserve">Benzo (a) pyrene </t>
  </si>
  <si>
    <t>Indeno(1,2,3-cd)pyrene</t>
  </si>
  <si>
    <t>Alternariol monomethyl ether, 2T</t>
  </si>
  <si>
    <t xml:space="preserve">Benzo (b) fluoranthene </t>
  </si>
  <si>
    <t>Phenanthrene</t>
  </si>
  <si>
    <t>Cyclohexasiloxane, dodecamethyl</t>
  </si>
  <si>
    <t xml:space="preserve">Benzo (g,h,i) perylene </t>
  </si>
  <si>
    <t>Pyrene</t>
  </si>
  <si>
    <t>Cyclopentasiloxane, decamethyl</t>
  </si>
  <si>
    <t xml:space="preserve">Benzo (k) fluoranthene </t>
  </si>
  <si>
    <t>1,1,1,5,7,7,7-Heptamethyl-3,3-bi.</t>
  </si>
  <si>
    <t>Cyclotetralisoxane, octamethyl</t>
  </si>
  <si>
    <t xml:space="preserve">Benzoic acid </t>
  </si>
  <si>
    <t>1-Chloroeicosane</t>
  </si>
  <si>
    <t xml:space="preserve">Dotriacontane, 1-iodo- </t>
  </si>
  <si>
    <t xml:space="preserve">Benzyl Alcohol </t>
  </si>
  <si>
    <t>2,4-Dihydroxybenzoic acid, 3TMS…</t>
  </si>
  <si>
    <t>Eicosane</t>
  </si>
  <si>
    <t xml:space="preserve">Chrysene </t>
  </si>
  <si>
    <t>2-Pentanone, 4-hydroxy-4-methyl-</t>
  </si>
  <si>
    <t>Heptacosane</t>
  </si>
  <si>
    <t xml:space="preserve">Di-n-butylphthalate </t>
  </si>
  <si>
    <t>Cyclohexasiloxane, dodocamethyl-</t>
  </si>
  <si>
    <t>Hexacosane</t>
  </si>
  <si>
    <t xml:space="preserve">Fluoranthene </t>
  </si>
  <si>
    <t>Hexasiloxane,tetradecamethyl</t>
  </si>
  <si>
    <t>Octacosane</t>
  </si>
  <si>
    <t xml:space="preserve">Indeno (1,2,3-cd) pyrene </t>
  </si>
  <si>
    <t>Tetradecane</t>
  </si>
  <si>
    <t>Octadecanoic acid, 2-methylpropy</t>
  </si>
  <si>
    <t xml:space="preserve">Phenanthrene </t>
  </si>
  <si>
    <t xml:space="preserve">Tetratetracontane </t>
  </si>
  <si>
    <t xml:space="preserve">Pyrene </t>
  </si>
  <si>
    <t>Tricosane</t>
  </si>
  <si>
    <t>PAH by SIM</t>
  </si>
  <si>
    <t>Acenaphthylene</t>
  </si>
  <si>
    <t xml:space="preserve">Acenaphthylene </t>
  </si>
  <si>
    <t>Anthracene</t>
  </si>
  <si>
    <t>Benzo(b)fluoranthene</t>
  </si>
  <si>
    <t xml:space="preserve">Anthracene </t>
  </si>
  <si>
    <t>Benz(a)anthracene</t>
  </si>
  <si>
    <t>Benzo(g,h,i)perylene</t>
  </si>
  <si>
    <t>Naphthalene</t>
  </si>
  <si>
    <t>Benzo(k)fluoranthene</t>
  </si>
  <si>
    <t>Chrysene</t>
  </si>
  <si>
    <t>Fluorene</t>
  </si>
  <si>
    <t xml:space="preserve">Fluorene </t>
  </si>
  <si>
    <t>F/A</t>
  </si>
  <si>
    <t>F/S</t>
  </si>
  <si>
    <t>A/S</t>
  </si>
  <si>
    <t>Ttest</t>
  </si>
  <si>
    <t>2 rings</t>
  </si>
  <si>
    <t>Naptahlene</t>
  </si>
  <si>
    <t>3 rings</t>
  </si>
  <si>
    <t>4 rings</t>
  </si>
  <si>
    <t>5 rings</t>
  </si>
  <si>
    <t>Benzo(a)anthracene</t>
  </si>
  <si>
    <t>Benzo[b]fluoranthene</t>
  </si>
  <si>
    <t>Benzo[k]fluoranthene</t>
  </si>
  <si>
    <t>Benzo[a]pyrene</t>
  </si>
  <si>
    <t>Indeno[1,2,3-cd]pyrene</t>
  </si>
  <si>
    <t>Benzo[g,h,i]perylene</t>
  </si>
  <si>
    <t>Sample ID</t>
  </si>
  <si>
    <t>OC(ug/sq cm)</t>
  </si>
  <si>
    <t>OC unc</t>
  </si>
  <si>
    <t>EC(ug/sq cm)</t>
  </si>
  <si>
    <t>EC unc</t>
  </si>
  <si>
    <t>TC(ug/sq cm)</t>
  </si>
  <si>
    <t>TC unc</t>
  </si>
  <si>
    <t>EC/TC ratio</t>
  </si>
  <si>
    <t>EC/OC ratio</t>
  </si>
  <si>
    <t>Blank</t>
  </si>
  <si>
    <t>Fresh soot</t>
  </si>
  <si>
    <t>Aged soot</t>
  </si>
  <si>
    <t xml:space="preserve"> Aged soot+SOA </t>
  </si>
  <si>
    <t>Theoretically perfect standard yield of 35.16ugC</t>
  </si>
  <si>
    <t>Sucrose 35.16ugC</t>
  </si>
  <si>
    <t>Fresh particles</t>
  </si>
  <si>
    <t>Aged particles</t>
  </si>
  <si>
    <t xml:space="preserve"> Aged particles +SOA </t>
  </si>
  <si>
    <t>EC/OC/TC</t>
  </si>
  <si>
    <t>OC</t>
  </si>
  <si>
    <t>EC</t>
  </si>
  <si>
    <t>TC</t>
  </si>
  <si>
    <t>Uncertainites</t>
  </si>
  <si>
    <t>Fresh_Average</t>
  </si>
  <si>
    <t>Fresh_SD</t>
  </si>
  <si>
    <t>Mean Diameter</t>
  </si>
  <si>
    <t>Aged_Average</t>
  </si>
  <si>
    <t>Aged_SD</t>
  </si>
  <si>
    <t>SOA_Average</t>
  </si>
  <si>
    <t>SOA_SD</t>
  </si>
  <si>
    <t>Diameter(nm)</t>
  </si>
  <si>
    <t>std</t>
  </si>
  <si>
    <t>ave</t>
  </si>
  <si>
    <t>error</t>
  </si>
  <si>
    <t xml:space="preserve">count </t>
  </si>
  <si>
    <t>FM/AM</t>
  </si>
  <si>
    <t>AM/SM</t>
  </si>
  <si>
    <t>FM/SM</t>
  </si>
  <si>
    <t>Date of test</t>
  </si>
  <si>
    <t>Neg</t>
  </si>
  <si>
    <t>RTControl</t>
  </si>
  <si>
    <t>Wave number(cm-1)</t>
  </si>
  <si>
    <t>Kubelka-Munk_Fresh</t>
  </si>
  <si>
    <t>Normalized_Fresh</t>
  </si>
  <si>
    <t>Kubelka-Munk_Aged</t>
  </si>
  <si>
    <t>Normalized_Aged</t>
  </si>
  <si>
    <t>Kubelka-Munk_SOA</t>
  </si>
  <si>
    <t>Normalized_SOA</t>
  </si>
  <si>
    <t>Diameter Midpoint(nm)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</si>
</sst>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Helvetica"/>
      <family val="2"/>
    </font>
    <font>
      <sz val="10"/>
      <color theme="1"/>
      <name val="Calibri"/>
      <family val="2"/>
      <scheme val="minor"/>
    </font>
    <font>
      <sz val="11"/>
      <color theme="1"/>
      <name val="Helvetica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0" fillId="2" borderId="3" xfId="0" applyFill="1" applyBorder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0" fillId="3" borderId="1" xfId="0" applyFill="1" applyBorder="1"/>
    <xf numFmtId="0" fontId="0" fillId="0" borderId="4" xfId="0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0" fillId="4" borderId="0" xfId="0" applyFill="1"/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3" xfId="0" applyFill="1" applyBorder="1"/>
    <xf numFmtId="0" fontId="0" fillId="0" borderId="3" xfId="0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7" xfId="0" applyFill="1" applyBorder="1"/>
    <xf numFmtId="0" fontId="0" fillId="0" borderId="7" xfId="0" applyBorder="1"/>
    <xf numFmtId="0" fontId="0" fillId="0" borderId="0" xfId="0" applyAlignment="1">
      <alignment horizontal="center"/>
    </xf>
    <xf numFmtId="0" fontId="0" fillId="6" borderId="1" xfId="0" applyFill="1" applyBorder="1"/>
    <xf numFmtId="0" fontId="1" fillId="7" borderId="0" xfId="0" applyFont="1" applyFill="1"/>
    <xf numFmtId="0" fontId="1" fillId="7" borderId="1" xfId="0" applyFont="1" applyFill="1" applyBorder="1"/>
    <xf numFmtId="0" fontId="1" fillId="8" borderId="1" xfId="0" applyFont="1" applyFill="1" applyBorder="1"/>
    <xf numFmtId="0" fontId="4" fillId="8" borderId="1" xfId="0" applyFont="1" applyFill="1" applyBorder="1"/>
    <xf numFmtId="0" fontId="0" fillId="8" borderId="1" xfId="0" applyFill="1" applyBorder="1"/>
    <xf numFmtId="0" fontId="5" fillId="8" borderId="0" xfId="0" applyFont="1" applyFill="1"/>
    <xf numFmtId="0" fontId="0" fillId="7" borderId="1" xfId="0" applyFill="1" applyBorder="1"/>
    <xf numFmtId="0" fontId="0" fillId="8" borderId="0" xfId="0" applyFill="1"/>
    <xf numFmtId="0" fontId="0" fillId="8" borderId="1" xfId="0" applyFill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6" fillId="7" borderId="1" xfId="0" applyFont="1" applyFill="1" applyBorder="1"/>
    <xf numFmtId="0" fontId="7" fillId="0" borderId="2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/>
    <xf numFmtId="2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0" fontId="11" fillId="9" borderId="5" xfId="0" applyFont="1" applyFill="1" applyBorder="1"/>
    <xf numFmtId="0" fontId="11" fillId="10" borderId="5" xfId="0" applyFont="1" applyFill="1" applyBorder="1"/>
    <xf numFmtId="0" fontId="11" fillId="11" borderId="5" xfId="0" applyFont="1" applyFill="1" applyBorder="1"/>
    <xf numFmtId="0" fontId="11" fillId="0" borderId="4" xfId="0" applyFont="1" applyBorder="1"/>
    <xf numFmtId="0" fontId="11" fillId="9" borderId="6" xfId="0" applyFont="1" applyFill="1" applyBorder="1"/>
    <xf numFmtId="0" fontId="11" fillId="10" borderId="6" xfId="0" applyFont="1" applyFill="1" applyBorder="1"/>
    <xf numFmtId="0" fontId="11" fillId="11" borderId="6" xfId="0" applyFont="1" applyFill="1" applyBorder="1"/>
    <xf numFmtId="0" fontId="11" fillId="0" borderId="6" xfId="0" applyFont="1" applyBorder="1"/>
    <xf numFmtId="0" fontId="3" fillId="0" borderId="0" xfId="0" applyFont="1"/>
    <xf numFmtId="0" fontId="0" fillId="0" borderId="5" xfId="0" applyBorder="1"/>
    <xf numFmtId="0" fontId="3" fillId="12" borderId="0" xfId="0" applyFont="1" applyFill="1"/>
    <xf numFmtId="0" fontId="12" fillId="12" borderId="2" xfId="0" applyFont="1" applyFill="1" applyBorder="1" applyAlignment="1">
      <alignment horizontal="center"/>
    </xf>
    <xf numFmtId="0" fontId="3" fillId="12" borderId="3" xfId="0" applyFont="1" applyFill="1" applyBorder="1"/>
    <xf numFmtId="0" fontId="0" fillId="13" borderId="0" xfId="0" applyFill="1"/>
    <xf numFmtId="0" fontId="2" fillId="13" borderId="2" xfId="0" applyFont="1" applyFill="1" applyBorder="1" applyAlignment="1">
      <alignment horizontal="center"/>
    </xf>
    <xf numFmtId="0" fontId="0" fillId="13" borderId="3" xfId="0" applyFill="1" applyBorder="1"/>
    <xf numFmtId="0" fontId="0" fillId="14" borderId="0" xfId="0" applyFill="1"/>
    <xf numFmtId="0" fontId="2" fillId="14" borderId="2" xfId="0" applyFont="1" applyFill="1" applyBorder="1" applyAlignment="1">
      <alignment horizontal="center"/>
    </xf>
    <xf numFmtId="0" fontId="0" fillId="14" borderId="3" xfId="0" applyFill="1" applyBorder="1"/>
    <xf numFmtId="0" fontId="7" fillId="0" borderId="0" xfId="0" applyFont="1" applyAlignment="1">
      <alignment horizontal="right"/>
    </xf>
    <xf numFmtId="0" fontId="0" fillId="5" borderId="8" xfId="0" applyFill="1" applyBorder="1"/>
    <xf numFmtId="165" fontId="3" fillId="0" borderId="1" xfId="0" applyNumberFormat="1" applyFont="1" applyBorder="1"/>
    <xf numFmtId="0" fontId="0" fillId="7" borderId="0" xfId="0" applyFill="1"/>
    <xf numFmtId="0" fontId="2" fillId="7" borderId="2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3" xfId="0" applyFill="1" applyBorder="1"/>
    <xf numFmtId="2" fontId="11" fillId="0" borderId="0" xfId="0" applyNumberFormat="1" applyFont="1"/>
    <xf numFmtId="11" fontId="11" fillId="0" borderId="0" xfId="0" applyNumberFormat="1" applyFont="1"/>
    <xf numFmtId="0" fontId="0" fillId="6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16" fontId="3" fillId="0" borderId="0" xfId="0" applyNumberFormat="1" applyFont="1" applyAlignment="1">
      <alignment horizontal="center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EC/OC/TC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Fresh particle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[1]ECOC!$C$25:$E$25</c:f>
                <c:numCache>
                  <c:formatCode>General</c:formatCode>
                  <c:ptCount val="3"/>
                  <c:pt idx="0">
                    <c:v>0.2399664</c:v>
                  </c:pt>
                  <c:pt idx="1">
                    <c:v>0.61798280000000005</c:v>
                  </c:pt>
                  <c:pt idx="2">
                    <c:v>0.85794919999999997</c:v>
                  </c:pt>
                </c:numCache>
              </c:numRef>
            </c:plus>
            <c:minus>
              <c:numRef>
                <c:f>[1]ECOC!$C$25:$E$25</c:f>
                <c:numCache>
                  <c:formatCode>General</c:formatCode>
                  <c:ptCount val="3"/>
                  <c:pt idx="0">
                    <c:v>0.2399664</c:v>
                  </c:pt>
                  <c:pt idx="1">
                    <c:v>0.61798280000000005</c:v>
                  </c:pt>
                  <c:pt idx="2">
                    <c:v>0.85794919999999997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[1]ECOC!$C$20:$E$20</c:f>
              <c:strCache>
                <c:ptCount val="3"/>
                <c:pt idx="0">
                  <c:v>OC</c:v>
                </c:pt>
                <c:pt idx="1">
                  <c:v>EC</c:v>
                </c:pt>
                <c:pt idx="2">
                  <c:v>TC</c:v>
                </c:pt>
              </c:strCache>
            </c:strRef>
          </c:cat>
          <c:val>
            <c:numRef>
              <c:f>[1]ECOC!$C$21:$E$21</c:f>
              <c:numCache>
                <c:formatCode>General</c:formatCode>
                <c:ptCount val="3"/>
                <c:pt idx="0">
                  <c:v>2.799328</c:v>
                </c:pt>
                <c:pt idx="1">
                  <c:v>10.35966</c:v>
                </c:pt>
                <c:pt idx="2">
                  <c:v>13.15898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E04E-A6BE-4F79187D1E08}"/>
            </c:ext>
          </c:extLst>
        </c:ser>
        <c:ser>
          <c:idx val="1"/>
          <c:order val="1"/>
          <c:tx>
            <c:v>Aged particle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[1]ECOC!$C$26:$E$26</c:f>
                <c:numCache>
                  <c:formatCode>General</c:formatCode>
                  <c:ptCount val="3"/>
                  <c:pt idx="0">
                    <c:v>0.2789314</c:v>
                  </c:pt>
                  <c:pt idx="1">
                    <c:v>0.71159760000000005</c:v>
                  </c:pt>
                  <c:pt idx="2">
                    <c:v>0.99052910000000005</c:v>
                  </c:pt>
                </c:numCache>
              </c:numRef>
            </c:plus>
            <c:minus>
              <c:numRef>
                <c:f>[1]ECOC!$C$26:$E$26</c:f>
                <c:numCache>
                  <c:formatCode>General</c:formatCode>
                  <c:ptCount val="3"/>
                  <c:pt idx="0">
                    <c:v>0.2789314</c:v>
                  </c:pt>
                  <c:pt idx="1">
                    <c:v>0.71159760000000005</c:v>
                  </c:pt>
                  <c:pt idx="2">
                    <c:v>0.99052910000000005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[1]ECOC!$C$20:$E$20</c:f>
              <c:strCache>
                <c:ptCount val="3"/>
                <c:pt idx="0">
                  <c:v>OC</c:v>
                </c:pt>
                <c:pt idx="1">
                  <c:v>EC</c:v>
                </c:pt>
                <c:pt idx="2">
                  <c:v>TC</c:v>
                </c:pt>
              </c:strCache>
            </c:strRef>
          </c:cat>
          <c:val>
            <c:numRef>
              <c:f>[1]ECOC!$C$22:$E$22</c:f>
              <c:numCache>
                <c:formatCode>General</c:formatCode>
                <c:ptCount val="3"/>
                <c:pt idx="0">
                  <c:v>3.5786289999999998</c:v>
                </c:pt>
                <c:pt idx="1">
                  <c:v>12.231949999999999</c:v>
                </c:pt>
                <c:pt idx="2">
                  <c:v>15.81058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6-E04E-A6BE-4F79187D1E08}"/>
            </c:ext>
          </c:extLst>
        </c:ser>
        <c:ser>
          <c:idx val="2"/>
          <c:order val="2"/>
          <c:tx>
            <c:v>Aged particle+SOA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[1]ECOC!$C$27:$E$27</c:f>
                <c:numCache>
                  <c:formatCode>General</c:formatCode>
                  <c:ptCount val="3"/>
                  <c:pt idx="0">
                    <c:v>0.63108350000000002</c:v>
                  </c:pt>
                  <c:pt idx="1">
                    <c:v>0.76081500000000002</c:v>
                  </c:pt>
                  <c:pt idx="2">
                    <c:v>1.391899</c:v>
                  </c:pt>
                </c:numCache>
              </c:numRef>
            </c:plus>
            <c:minus>
              <c:numRef>
                <c:f>[1]ECOC!$C$27:$E$27</c:f>
                <c:numCache>
                  <c:formatCode>General</c:formatCode>
                  <c:ptCount val="3"/>
                  <c:pt idx="0">
                    <c:v>0.63108350000000002</c:v>
                  </c:pt>
                  <c:pt idx="1">
                    <c:v>0.76081500000000002</c:v>
                  </c:pt>
                  <c:pt idx="2">
                    <c:v>1.391899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[1]ECOC!$C$20:$E$20</c:f>
              <c:strCache>
                <c:ptCount val="3"/>
                <c:pt idx="0">
                  <c:v>OC</c:v>
                </c:pt>
                <c:pt idx="1">
                  <c:v>EC</c:v>
                </c:pt>
                <c:pt idx="2">
                  <c:v>TC</c:v>
                </c:pt>
              </c:strCache>
            </c:strRef>
          </c:cat>
          <c:val>
            <c:numRef>
              <c:f>[1]ECOC!$C$23:$E$23</c:f>
              <c:numCache>
                <c:formatCode>General</c:formatCode>
                <c:ptCount val="3"/>
                <c:pt idx="0">
                  <c:v>10.62167</c:v>
                </c:pt>
                <c:pt idx="1">
                  <c:v>13.2163</c:v>
                </c:pt>
                <c:pt idx="2">
                  <c:v>23.837969999999999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6-E04E-A6BE-4F79187D1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3006160"/>
        <c:axId val="983016560"/>
      </c:barChart>
      <c:catAx>
        <c:axId val="98300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016560"/>
        <c:crosses val="autoZero"/>
        <c:auto val="1"/>
        <c:lblAlgn val="ctr"/>
        <c:lblOffset val="100"/>
        <c:noMultiLvlLbl val="0"/>
      </c:catAx>
      <c:valAx>
        <c:axId val="983016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µg of specie /cm</a:t>
                </a:r>
                <a:r>
                  <a:rPr lang="en-US" baseline="30000"/>
                  <a:t>2 </a:t>
                </a:r>
                <a:r>
                  <a:rPr lang="en-US"/>
                  <a:t>of filter</a:t>
                </a:r>
                <a:r>
                  <a:rPr lang="en-US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00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28543307086617"/>
          <c:y val="0.92650408282298047"/>
          <c:w val="0.87176224846894124"/>
          <c:h val="7.3495917177019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EC/TC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5D-E841-9BFB-C41C79B500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5D-E841-9BFB-C41C79B5008A}"/>
              </c:ext>
            </c:extLst>
          </c:dPt>
          <c:cat>
            <c:strRef>
              <c:f>[1]ECOC!$C$13:$C$15</c:f>
              <c:strCache>
                <c:ptCount val="3"/>
                <c:pt idx="0">
                  <c:v>Fresh particles</c:v>
                </c:pt>
                <c:pt idx="1">
                  <c:v>Aged particles</c:v>
                </c:pt>
                <c:pt idx="2">
                  <c:v> Aged particles +SOA </c:v>
                </c:pt>
              </c:strCache>
            </c:strRef>
          </c:cat>
          <c:val>
            <c:numRef>
              <c:f>[1]ECOC!$H$3:$H$5</c:f>
              <c:numCache>
                <c:formatCode>General</c:formatCode>
                <c:ptCount val="3"/>
                <c:pt idx="0">
                  <c:v>0.78726870000000004</c:v>
                </c:pt>
                <c:pt idx="1">
                  <c:v>0.77365609999999996</c:v>
                </c:pt>
                <c:pt idx="2">
                  <c:v>0.55442230000000003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5D-E841-9BFB-C41C79B50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1718656"/>
        <c:axId val="941703680"/>
      </c:barChart>
      <c:catAx>
        <c:axId val="9417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703680"/>
        <c:crosses val="autoZero"/>
        <c:auto val="1"/>
        <c:lblAlgn val="ctr"/>
        <c:lblOffset val="100"/>
        <c:noMultiLvlLbl val="0"/>
      </c:catAx>
      <c:valAx>
        <c:axId val="94170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EC/TC</a:t>
                </a:r>
                <a:r>
                  <a:rPr lang="en-US" baseline="0"/>
                  <a:t> ratio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71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EC/OC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F6-D14C-A4ED-9FFD8B0386C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F6-D14C-A4ED-9FFD8B0386CE}"/>
              </c:ext>
            </c:extLst>
          </c:dPt>
          <c:cat>
            <c:strRef>
              <c:f>[1]ECOC!$C$13:$C$15</c:f>
              <c:strCache>
                <c:ptCount val="3"/>
                <c:pt idx="0">
                  <c:v>Fresh particles</c:v>
                </c:pt>
                <c:pt idx="1">
                  <c:v>Aged particles</c:v>
                </c:pt>
                <c:pt idx="2">
                  <c:v> Aged particles +SOA </c:v>
                </c:pt>
              </c:strCache>
            </c:strRef>
          </c:cat>
          <c:val>
            <c:numRef>
              <c:f>[1]ECOC!$K$13:$K$15</c:f>
              <c:numCache>
                <c:formatCode>General</c:formatCode>
                <c:ptCount val="3"/>
                <c:pt idx="0">
                  <c:v>3.7007667554498793</c:v>
                </c:pt>
                <c:pt idx="1">
                  <c:v>3.4180547913740149</c:v>
                </c:pt>
                <c:pt idx="2">
                  <c:v>1.2442770298832482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F6-D14C-A4ED-9FFD8B038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1351904"/>
        <c:axId val="1741358560"/>
      </c:barChart>
      <c:catAx>
        <c:axId val="174135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358560"/>
        <c:crosses val="autoZero"/>
        <c:auto val="1"/>
        <c:lblAlgn val="ctr"/>
        <c:lblOffset val="100"/>
        <c:noMultiLvlLbl val="0"/>
      </c:catAx>
      <c:valAx>
        <c:axId val="1741358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EC/OC</a:t>
                </a:r>
                <a:r>
                  <a:rPr lang="en-US" baseline="0"/>
                  <a:t> ratio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35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Particle</a:t>
            </a:r>
            <a:r>
              <a:rPr lang="en-US" baseline="0"/>
              <a:t> Size Distribution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Fresh CPs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[2]All!$C$2:$C$96</c:f>
                <c:numCache>
                  <c:formatCode>General</c:formatCode>
                  <c:ptCount val="95"/>
                  <c:pt idx="0">
                    <c:v>786.77958125195403</c:v>
                  </c:pt>
                  <c:pt idx="1">
                    <c:v>1158.9462224300646</c:v>
                  </c:pt>
                  <c:pt idx="2">
                    <c:v>1339.419845838115</c:v>
                  </c:pt>
                  <c:pt idx="3">
                    <c:v>1374.0490930336757</c:v>
                  </c:pt>
                  <c:pt idx="4">
                    <c:v>908.00571778008828</c:v>
                  </c:pt>
                  <c:pt idx="5">
                    <c:v>595.3137576312148</c:v>
                  </c:pt>
                  <c:pt idx="6">
                    <c:v>898.04160172288266</c:v>
                  </c:pt>
                  <c:pt idx="7">
                    <c:v>1854.1795228528063</c:v>
                  </c:pt>
                  <c:pt idx="8">
                    <c:v>1549.127799386911</c:v>
                  </c:pt>
                  <c:pt idx="9">
                    <c:v>2007.6075817977141</c:v>
                  </c:pt>
                  <c:pt idx="10">
                    <c:v>1442.6943213307532</c:v>
                  </c:pt>
                  <c:pt idx="11">
                    <c:v>1450.8915392612892</c:v>
                  </c:pt>
                  <c:pt idx="12">
                    <c:v>1805.221814570165</c:v>
                  </c:pt>
                  <c:pt idx="13">
                    <c:v>1686.0805322107262</c:v>
                  </c:pt>
                  <c:pt idx="14">
                    <c:v>1473.6492173286631</c:v>
                  </c:pt>
                  <c:pt idx="15">
                    <c:v>3496.4874912784517</c:v>
                  </c:pt>
                  <c:pt idx="16">
                    <c:v>1962.7751482276285</c:v>
                  </c:pt>
                  <c:pt idx="17">
                    <c:v>2596.0830089129927</c:v>
                  </c:pt>
                  <c:pt idx="18">
                    <c:v>943.88267764943498</c:v>
                  </c:pt>
                  <c:pt idx="19">
                    <c:v>3409.9656844558826</c:v>
                  </c:pt>
                  <c:pt idx="20">
                    <c:v>4483.4836510426685</c:v>
                  </c:pt>
                  <c:pt idx="21">
                    <c:v>1487.1089746551866</c:v>
                  </c:pt>
                  <c:pt idx="22">
                    <c:v>5891.690191207168</c:v>
                  </c:pt>
                  <c:pt idx="23">
                    <c:v>6518.091528136646</c:v>
                  </c:pt>
                  <c:pt idx="24">
                    <c:v>2670.3325354719404</c:v>
                  </c:pt>
                  <c:pt idx="25">
                    <c:v>9731.957559162187</c:v>
                  </c:pt>
                  <c:pt idx="26">
                    <c:v>6908.7860144408833</c:v>
                  </c:pt>
                  <c:pt idx="27">
                    <c:v>7977.6524661080721</c:v>
                  </c:pt>
                  <c:pt idx="28">
                    <c:v>8439.8862790027506</c:v>
                  </c:pt>
                  <c:pt idx="29">
                    <c:v>8615.4186295560248</c:v>
                  </c:pt>
                  <c:pt idx="30">
                    <c:v>13307.519146081802</c:v>
                  </c:pt>
                  <c:pt idx="31">
                    <c:v>10006.245157025687</c:v>
                  </c:pt>
                  <c:pt idx="32">
                    <c:v>12707.920533109878</c:v>
                  </c:pt>
                  <c:pt idx="33">
                    <c:v>14069.213126154791</c:v>
                  </c:pt>
                  <c:pt idx="34">
                    <c:v>12256.386253704637</c:v>
                  </c:pt>
                  <c:pt idx="35">
                    <c:v>18173.783175681026</c:v>
                  </c:pt>
                  <c:pt idx="36">
                    <c:v>10405.561089308607</c:v>
                  </c:pt>
                  <c:pt idx="37">
                    <c:v>14693.000360148819</c:v>
                  </c:pt>
                  <c:pt idx="38">
                    <c:v>12235.922305517744</c:v>
                  </c:pt>
                  <c:pt idx="39">
                    <c:v>23841.125434844722</c:v>
                  </c:pt>
                  <c:pt idx="40">
                    <c:v>14487.615961572146</c:v>
                  </c:pt>
                  <c:pt idx="41">
                    <c:v>20644.323019093328</c:v>
                  </c:pt>
                  <c:pt idx="42">
                    <c:v>27281.540291315421</c:v>
                  </c:pt>
                  <c:pt idx="43">
                    <c:v>27591.532449587983</c:v>
                  </c:pt>
                  <c:pt idx="44">
                    <c:v>31094.824182115368</c:v>
                  </c:pt>
                  <c:pt idx="45">
                    <c:v>36160.093780990115</c:v>
                  </c:pt>
                  <c:pt idx="46">
                    <c:v>36749.441814355043</c:v>
                  </c:pt>
                  <c:pt idx="47">
                    <c:v>42697.836068314595</c:v>
                  </c:pt>
                  <c:pt idx="48">
                    <c:v>53674.666628370098</c:v>
                  </c:pt>
                  <c:pt idx="49">
                    <c:v>40887.880456805287</c:v>
                  </c:pt>
                  <c:pt idx="50">
                    <c:v>42788.232471089526</c:v>
                  </c:pt>
                  <c:pt idx="51">
                    <c:v>69588.138473808882</c:v>
                  </c:pt>
                  <c:pt idx="52">
                    <c:v>81267.009851784256</c:v>
                  </c:pt>
                  <c:pt idx="53">
                    <c:v>62132.214137809919</c:v>
                  </c:pt>
                  <c:pt idx="54">
                    <c:v>73627.047196778629</c:v>
                  </c:pt>
                  <c:pt idx="55">
                    <c:v>44609.732189288021</c:v>
                  </c:pt>
                  <c:pt idx="56">
                    <c:v>49135.739147623834</c:v>
                  </c:pt>
                  <c:pt idx="57">
                    <c:v>54280.22649793078</c:v>
                  </c:pt>
                  <c:pt idx="58">
                    <c:v>71520.054503964129</c:v>
                  </c:pt>
                  <c:pt idx="59">
                    <c:v>44391.840859742086</c:v>
                  </c:pt>
                  <c:pt idx="60">
                    <c:v>54019.541879922181</c:v>
                  </c:pt>
                  <c:pt idx="61">
                    <c:v>56662.480145595466</c:v>
                  </c:pt>
                  <c:pt idx="62">
                    <c:v>55271.50648088639</c:v>
                  </c:pt>
                  <c:pt idx="63">
                    <c:v>55325.177083614777</c:v>
                  </c:pt>
                  <c:pt idx="64">
                    <c:v>45010.121402487537</c:v>
                  </c:pt>
                  <c:pt idx="65">
                    <c:v>33834.038081740502</c:v>
                  </c:pt>
                  <c:pt idx="66">
                    <c:v>47244.455921656387</c:v>
                  </c:pt>
                  <c:pt idx="67">
                    <c:v>45440.947909530529</c:v>
                  </c:pt>
                  <c:pt idx="68">
                    <c:v>36091.777663571338</c:v>
                  </c:pt>
                  <c:pt idx="69">
                    <c:v>33049.082634772181</c:v>
                  </c:pt>
                  <c:pt idx="70">
                    <c:v>33795.289399313231</c:v>
                  </c:pt>
                  <c:pt idx="71">
                    <c:v>23592.560091407347</c:v>
                  </c:pt>
                  <c:pt idx="72">
                    <c:v>28110.510732938787</c:v>
                  </c:pt>
                  <c:pt idx="73">
                    <c:v>17086.490706598201</c:v>
                  </c:pt>
                  <c:pt idx="74">
                    <c:v>30898.810703919764</c:v>
                  </c:pt>
                  <c:pt idx="75">
                    <c:v>29799.861088882051</c:v>
                  </c:pt>
                  <c:pt idx="76">
                    <c:v>25561.109215629382</c:v>
                  </c:pt>
                  <c:pt idx="77">
                    <c:v>24384.101432422452</c:v>
                  </c:pt>
                  <c:pt idx="78">
                    <c:v>30958.735777106056</c:v>
                  </c:pt>
                  <c:pt idx="79">
                    <c:v>14624.366205640046</c:v>
                  </c:pt>
                  <c:pt idx="80">
                    <c:v>19784.834063409951</c:v>
                  </c:pt>
                  <c:pt idx="81">
                    <c:v>15871.311371990238</c:v>
                  </c:pt>
                  <c:pt idx="82">
                    <c:v>9730.0839110804518</c:v>
                  </c:pt>
                  <c:pt idx="83">
                    <c:v>15702.44752419189</c:v>
                  </c:pt>
                  <c:pt idx="84">
                    <c:v>9400.2445136638162</c:v>
                  </c:pt>
                  <c:pt idx="85">
                    <c:v>13168.094151521447</c:v>
                  </c:pt>
                  <c:pt idx="86">
                    <c:v>10680.334732699155</c:v>
                  </c:pt>
                  <c:pt idx="87">
                    <c:v>11536.624040383991</c:v>
                  </c:pt>
                  <c:pt idx="88">
                    <c:v>6045.1230896621646</c:v>
                  </c:pt>
                  <c:pt idx="89">
                    <c:v>7323.8334249671925</c:v>
                  </c:pt>
                  <c:pt idx="90">
                    <c:v>8558.1313867767876</c:v>
                  </c:pt>
                  <c:pt idx="91">
                    <c:v>6643.4731443726032</c:v>
                  </c:pt>
                  <c:pt idx="92">
                    <c:v>7316.3989218285324</c:v>
                  </c:pt>
                </c:numCache>
              </c:numRef>
            </c:plus>
            <c:minus>
              <c:numRef>
                <c:f>[2]All!$C$2:$C$96</c:f>
                <c:numCache>
                  <c:formatCode>General</c:formatCode>
                  <c:ptCount val="95"/>
                  <c:pt idx="0">
                    <c:v>786.77958125195403</c:v>
                  </c:pt>
                  <c:pt idx="1">
                    <c:v>1158.9462224300646</c:v>
                  </c:pt>
                  <c:pt idx="2">
                    <c:v>1339.419845838115</c:v>
                  </c:pt>
                  <c:pt idx="3">
                    <c:v>1374.0490930336757</c:v>
                  </c:pt>
                  <c:pt idx="4">
                    <c:v>908.00571778008828</c:v>
                  </c:pt>
                  <c:pt idx="5">
                    <c:v>595.3137576312148</c:v>
                  </c:pt>
                  <c:pt idx="6">
                    <c:v>898.04160172288266</c:v>
                  </c:pt>
                  <c:pt idx="7">
                    <c:v>1854.1795228528063</c:v>
                  </c:pt>
                  <c:pt idx="8">
                    <c:v>1549.127799386911</c:v>
                  </c:pt>
                  <c:pt idx="9">
                    <c:v>2007.6075817977141</c:v>
                  </c:pt>
                  <c:pt idx="10">
                    <c:v>1442.6943213307532</c:v>
                  </c:pt>
                  <c:pt idx="11">
                    <c:v>1450.8915392612892</c:v>
                  </c:pt>
                  <c:pt idx="12">
                    <c:v>1805.221814570165</c:v>
                  </c:pt>
                  <c:pt idx="13">
                    <c:v>1686.0805322107262</c:v>
                  </c:pt>
                  <c:pt idx="14">
                    <c:v>1473.6492173286631</c:v>
                  </c:pt>
                  <c:pt idx="15">
                    <c:v>3496.4874912784517</c:v>
                  </c:pt>
                  <c:pt idx="16">
                    <c:v>1962.7751482276285</c:v>
                  </c:pt>
                  <c:pt idx="17">
                    <c:v>2596.0830089129927</c:v>
                  </c:pt>
                  <c:pt idx="18">
                    <c:v>943.88267764943498</c:v>
                  </c:pt>
                  <c:pt idx="19">
                    <c:v>3409.9656844558826</c:v>
                  </c:pt>
                  <c:pt idx="20">
                    <c:v>4483.4836510426685</c:v>
                  </c:pt>
                  <c:pt idx="21">
                    <c:v>1487.1089746551866</c:v>
                  </c:pt>
                  <c:pt idx="22">
                    <c:v>5891.690191207168</c:v>
                  </c:pt>
                  <c:pt idx="23">
                    <c:v>6518.091528136646</c:v>
                  </c:pt>
                  <c:pt idx="24">
                    <c:v>2670.3325354719404</c:v>
                  </c:pt>
                  <c:pt idx="25">
                    <c:v>9731.957559162187</c:v>
                  </c:pt>
                  <c:pt idx="26">
                    <c:v>6908.7860144408833</c:v>
                  </c:pt>
                  <c:pt idx="27">
                    <c:v>7977.6524661080721</c:v>
                  </c:pt>
                  <c:pt idx="28">
                    <c:v>8439.8862790027506</c:v>
                  </c:pt>
                  <c:pt idx="29">
                    <c:v>8615.4186295560248</c:v>
                  </c:pt>
                  <c:pt idx="30">
                    <c:v>13307.519146081802</c:v>
                  </c:pt>
                  <c:pt idx="31">
                    <c:v>10006.245157025687</c:v>
                  </c:pt>
                  <c:pt idx="32">
                    <c:v>12707.920533109878</c:v>
                  </c:pt>
                  <c:pt idx="33">
                    <c:v>14069.213126154791</c:v>
                  </c:pt>
                  <c:pt idx="34">
                    <c:v>12256.386253704637</c:v>
                  </c:pt>
                  <c:pt idx="35">
                    <c:v>18173.783175681026</c:v>
                  </c:pt>
                  <c:pt idx="36">
                    <c:v>10405.561089308607</c:v>
                  </c:pt>
                  <c:pt idx="37">
                    <c:v>14693.000360148819</c:v>
                  </c:pt>
                  <c:pt idx="38">
                    <c:v>12235.922305517744</c:v>
                  </c:pt>
                  <c:pt idx="39">
                    <c:v>23841.125434844722</c:v>
                  </c:pt>
                  <c:pt idx="40">
                    <c:v>14487.615961572146</c:v>
                  </c:pt>
                  <c:pt idx="41">
                    <c:v>20644.323019093328</c:v>
                  </c:pt>
                  <c:pt idx="42">
                    <c:v>27281.540291315421</c:v>
                  </c:pt>
                  <c:pt idx="43">
                    <c:v>27591.532449587983</c:v>
                  </c:pt>
                  <c:pt idx="44">
                    <c:v>31094.824182115368</c:v>
                  </c:pt>
                  <c:pt idx="45">
                    <c:v>36160.093780990115</c:v>
                  </c:pt>
                  <c:pt idx="46">
                    <c:v>36749.441814355043</c:v>
                  </c:pt>
                  <c:pt idx="47">
                    <c:v>42697.836068314595</c:v>
                  </c:pt>
                  <c:pt idx="48">
                    <c:v>53674.666628370098</c:v>
                  </c:pt>
                  <c:pt idx="49">
                    <c:v>40887.880456805287</c:v>
                  </c:pt>
                  <c:pt idx="50">
                    <c:v>42788.232471089526</c:v>
                  </c:pt>
                  <c:pt idx="51">
                    <c:v>69588.138473808882</c:v>
                  </c:pt>
                  <c:pt idx="52">
                    <c:v>81267.009851784256</c:v>
                  </c:pt>
                  <c:pt idx="53">
                    <c:v>62132.214137809919</c:v>
                  </c:pt>
                  <c:pt idx="54">
                    <c:v>73627.047196778629</c:v>
                  </c:pt>
                  <c:pt idx="55">
                    <c:v>44609.732189288021</c:v>
                  </c:pt>
                  <c:pt idx="56">
                    <c:v>49135.739147623834</c:v>
                  </c:pt>
                  <c:pt idx="57">
                    <c:v>54280.22649793078</c:v>
                  </c:pt>
                  <c:pt idx="58">
                    <c:v>71520.054503964129</c:v>
                  </c:pt>
                  <c:pt idx="59">
                    <c:v>44391.840859742086</c:v>
                  </c:pt>
                  <c:pt idx="60">
                    <c:v>54019.541879922181</c:v>
                  </c:pt>
                  <c:pt idx="61">
                    <c:v>56662.480145595466</c:v>
                  </c:pt>
                  <c:pt idx="62">
                    <c:v>55271.50648088639</c:v>
                  </c:pt>
                  <c:pt idx="63">
                    <c:v>55325.177083614777</c:v>
                  </c:pt>
                  <c:pt idx="64">
                    <c:v>45010.121402487537</c:v>
                  </c:pt>
                  <c:pt idx="65">
                    <c:v>33834.038081740502</c:v>
                  </c:pt>
                  <c:pt idx="66">
                    <c:v>47244.455921656387</c:v>
                  </c:pt>
                  <c:pt idx="67">
                    <c:v>45440.947909530529</c:v>
                  </c:pt>
                  <c:pt idx="68">
                    <c:v>36091.777663571338</c:v>
                  </c:pt>
                  <c:pt idx="69">
                    <c:v>33049.082634772181</c:v>
                  </c:pt>
                  <c:pt idx="70">
                    <c:v>33795.289399313231</c:v>
                  </c:pt>
                  <c:pt idx="71">
                    <c:v>23592.560091407347</c:v>
                  </c:pt>
                  <c:pt idx="72">
                    <c:v>28110.510732938787</c:v>
                  </c:pt>
                  <c:pt idx="73">
                    <c:v>17086.490706598201</c:v>
                  </c:pt>
                  <c:pt idx="74">
                    <c:v>30898.810703919764</c:v>
                  </c:pt>
                  <c:pt idx="75">
                    <c:v>29799.861088882051</c:v>
                  </c:pt>
                  <c:pt idx="76">
                    <c:v>25561.109215629382</c:v>
                  </c:pt>
                  <c:pt idx="77">
                    <c:v>24384.101432422452</c:v>
                  </c:pt>
                  <c:pt idx="78">
                    <c:v>30958.735777106056</c:v>
                  </c:pt>
                  <c:pt idx="79">
                    <c:v>14624.366205640046</c:v>
                  </c:pt>
                  <c:pt idx="80">
                    <c:v>19784.834063409951</c:v>
                  </c:pt>
                  <c:pt idx="81">
                    <c:v>15871.311371990238</c:v>
                  </c:pt>
                  <c:pt idx="82">
                    <c:v>9730.0839110804518</c:v>
                  </c:pt>
                  <c:pt idx="83">
                    <c:v>15702.44752419189</c:v>
                  </c:pt>
                  <c:pt idx="84">
                    <c:v>9400.2445136638162</c:v>
                  </c:pt>
                  <c:pt idx="85">
                    <c:v>13168.094151521447</c:v>
                  </c:pt>
                  <c:pt idx="86">
                    <c:v>10680.334732699155</c:v>
                  </c:pt>
                  <c:pt idx="87">
                    <c:v>11536.624040383991</c:v>
                  </c:pt>
                  <c:pt idx="88">
                    <c:v>6045.1230896621646</c:v>
                  </c:pt>
                  <c:pt idx="89">
                    <c:v>7323.8334249671925</c:v>
                  </c:pt>
                  <c:pt idx="90">
                    <c:v>8558.1313867767876</c:v>
                  </c:pt>
                  <c:pt idx="91">
                    <c:v>6643.4731443726032</c:v>
                  </c:pt>
                  <c:pt idx="92">
                    <c:v>7316.3989218285324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[2]All!$A$2:$A$96</c:f>
              <c:numCache>
                <c:formatCode>General</c:formatCode>
                <c:ptCount val="95"/>
                <c:pt idx="0">
                  <c:v>24.1</c:v>
                </c:pt>
                <c:pt idx="1">
                  <c:v>25</c:v>
                </c:pt>
                <c:pt idx="2">
                  <c:v>25.9</c:v>
                </c:pt>
                <c:pt idx="3">
                  <c:v>26.9</c:v>
                </c:pt>
                <c:pt idx="4">
                  <c:v>27.9</c:v>
                </c:pt>
                <c:pt idx="5">
                  <c:v>28.9</c:v>
                </c:pt>
                <c:pt idx="6">
                  <c:v>30</c:v>
                </c:pt>
                <c:pt idx="7">
                  <c:v>31.1</c:v>
                </c:pt>
                <c:pt idx="8">
                  <c:v>32.200000000000003</c:v>
                </c:pt>
                <c:pt idx="9">
                  <c:v>33.4</c:v>
                </c:pt>
                <c:pt idx="10">
                  <c:v>34.6</c:v>
                </c:pt>
                <c:pt idx="11">
                  <c:v>35.9</c:v>
                </c:pt>
                <c:pt idx="12">
                  <c:v>37.200000000000003</c:v>
                </c:pt>
                <c:pt idx="13">
                  <c:v>38.5</c:v>
                </c:pt>
                <c:pt idx="14">
                  <c:v>40</c:v>
                </c:pt>
                <c:pt idx="15">
                  <c:v>41.4</c:v>
                </c:pt>
                <c:pt idx="16">
                  <c:v>42.9</c:v>
                </c:pt>
                <c:pt idx="17">
                  <c:v>44.5</c:v>
                </c:pt>
                <c:pt idx="18">
                  <c:v>46.1</c:v>
                </c:pt>
                <c:pt idx="19">
                  <c:v>47.8</c:v>
                </c:pt>
                <c:pt idx="20">
                  <c:v>49.6</c:v>
                </c:pt>
                <c:pt idx="21">
                  <c:v>51.4</c:v>
                </c:pt>
                <c:pt idx="22">
                  <c:v>53.3</c:v>
                </c:pt>
                <c:pt idx="23">
                  <c:v>55.2</c:v>
                </c:pt>
                <c:pt idx="24">
                  <c:v>57.3</c:v>
                </c:pt>
                <c:pt idx="25">
                  <c:v>59.4</c:v>
                </c:pt>
                <c:pt idx="26">
                  <c:v>61.5</c:v>
                </c:pt>
                <c:pt idx="27">
                  <c:v>63.8</c:v>
                </c:pt>
                <c:pt idx="28">
                  <c:v>66.099999999999994</c:v>
                </c:pt>
                <c:pt idx="29">
                  <c:v>68.5</c:v>
                </c:pt>
                <c:pt idx="30">
                  <c:v>71</c:v>
                </c:pt>
                <c:pt idx="31">
                  <c:v>73.7</c:v>
                </c:pt>
                <c:pt idx="32">
                  <c:v>76.400000000000006</c:v>
                </c:pt>
                <c:pt idx="33">
                  <c:v>79.099999999999994</c:v>
                </c:pt>
                <c:pt idx="34">
                  <c:v>82</c:v>
                </c:pt>
                <c:pt idx="35">
                  <c:v>85.1</c:v>
                </c:pt>
                <c:pt idx="36">
                  <c:v>88.2</c:v>
                </c:pt>
                <c:pt idx="37">
                  <c:v>91.4</c:v>
                </c:pt>
                <c:pt idx="38">
                  <c:v>94.7</c:v>
                </c:pt>
                <c:pt idx="39">
                  <c:v>98.2</c:v>
                </c:pt>
                <c:pt idx="40">
                  <c:v>101.8</c:v>
                </c:pt>
                <c:pt idx="41">
                  <c:v>105.5</c:v>
                </c:pt>
                <c:pt idx="42">
                  <c:v>109.4</c:v>
                </c:pt>
                <c:pt idx="43">
                  <c:v>113.4</c:v>
                </c:pt>
                <c:pt idx="44">
                  <c:v>117.6</c:v>
                </c:pt>
                <c:pt idx="45">
                  <c:v>121.9</c:v>
                </c:pt>
                <c:pt idx="46">
                  <c:v>126.3</c:v>
                </c:pt>
                <c:pt idx="47">
                  <c:v>131</c:v>
                </c:pt>
                <c:pt idx="48">
                  <c:v>135.80000000000001</c:v>
                </c:pt>
                <c:pt idx="49">
                  <c:v>140.69999999999999</c:v>
                </c:pt>
                <c:pt idx="50">
                  <c:v>145.9</c:v>
                </c:pt>
                <c:pt idx="51">
                  <c:v>151.19999999999999</c:v>
                </c:pt>
                <c:pt idx="52">
                  <c:v>156.80000000000001</c:v>
                </c:pt>
                <c:pt idx="53">
                  <c:v>162.5</c:v>
                </c:pt>
                <c:pt idx="54">
                  <c:v>168.5</c:v>
                </c:pt>
                <c:pt idx="55">
                  <c:v>174.7</c:v>
                </c:pt>
                <c:pt idx="56">
                  <c:v>181.1</c:v>
                </c:pt>
                <c:pt idx="57">
                  <c:v>187.7</c:v>
                </c:pt>
                <c:pt idx="58">
                  <c:v>194.6</c:v>
                </c:pt>
                <c:pt idx="59">
                  <c:v>201.7</c:v>
                </c:pt>
                <c:pt idx="60">
                  <c:v>209.1</c:v>
                </c:pt>
                <c:pt idx="61">
                  <c:v>216.7</c:v>
                </c:pt>
                <c:pt idx="62">
                  <c:v>224.7</c:v>
                </c:pt>
                <c:pt idx="63">
                  <c:v>232.9</c:v>
                </c:pt>
                <c:pt idx="64">
                  <c:v>241.4</c:v>
                </c:pt>
                <c:pt idx="65">
                  <c:v>250.3</c:v>
                </c:pt>
                <c:pt idx="66">
                  <c:v>259.5</c:v>
                </c:pt>
                <c:pt idx="67">
                  <c:v>269</c:v>
                </c:pt>
                <c:pt idx="68">
                  <c:v>278.8</c:v>
                </c:pt>
                <c:pt idx="69">
                  <c:v>289</c:v>
                </c:pt>
                <c:pt idx="70">
                  <c:v>299.60000000000002</c:v>
                </c:pt>
                <c:pt idx="71">
                  <c:v>310.60000000000002</c:v>
                </c:pt>
                <c:pt idx="72">
                  <c:v>322</c:v>
                </c:pt>
                <c:pt idx="73">
                  <c:v>333.8</c:v>
                </c:pt>
                <c:pt idx="74">
                  <c:v>346</c:v>
                </c:pt>
                <c:pt idx="75">
                  <c:v>358.7</c:v>
                </c:pt>
                <c:pt idx="76">
                  <c:v>371.8</c:v>
                </c:pt>
                <c:pt idx="77">
                  <c:v>385.4</c:v>
                </c:pt>
                <c:pt idx="78">
                  <c:v>399.5</c:v>
                </c:pt>
                <c:pt idx="79">
                  <c:v>414.2</c:v>
                </c:pt>
                <c:pt idx="80">
                  <c:v>429.4</c:v>
                </c:pt>
                <c:pt idx="81">
                  <c:v>445.1</c:v>
                </c:pt>
                <c:pt idx="82">
                  <c:v>461.4</c:v>
                </c:pt>
                <c:pt idx="83">
                  <c:v>478.3</c:v>
                </c:pt>
                <c:pt idx="84">
                  <c:v>495.8</c:v>
                </c:pt>
                <c:pt idx="85">
                  <c:v>514</c:v>
                </c:pt>
                <c:pt idx="86">
                  <c:v>532.79999999999995</c:v>
                </c:pt>
                <c:pt idx="87">
                  <c:v>552.29999999999995</c:v>
                </c:pt>
                <c:pt idx="88">
                  <c:v>572.5</c:v>
                </c:pt>
                <c:pt idx="89">
                  <c:v>593.5</c:v>
                </c:pt>
                <c:pt idx="90">
                  <c:v>615.29999999999995</c:v>
                </c:pt>
                <c:pt idx="91">
                  <c:v>637.79999999999995</c:v>
                </c:pt>
                <c:pt idx="92">
                  <c:v>661.2</c:v>
                </c:pt>
                <c:pt idx="93">
                  <c:v>685.4</c:v>
                </c:pt>
                <c:pt idx="94">
                  <c:v>710.5</c:v>
                </c:pt>
              </c:numCache>
            </c:numRef>
          </c:xVal>
          <c:yVal>
            <c:numRef>
              <c:f>[2]All!$B$2:$B$96</c:f>
              <c:numCache>
                <c:formatCode>General</c:formatCode>
                <c:ptCount val="95"/>
                <c:pt idx="0">
                  <c:v>1159.2474999999999</c:v>
                </c:pt>
                <c:pt idx="1">
                  <c:v>1703.9907499999999</c:v>
                </c:pt>
                <c:pt idx="2">
                  <c:v>1985.8075000000001</c:v>
                </c:pt>
                <c:pt idx="3">
                  <c:v>2331.21</c:v>
                </c:pt>
                <c:pt idx="4">
                  <c:v>1660.1610000000001</c:v>
                </c:pt>
                <c:pt idx="5">
                  <c:v>2866.0075000000002</c:v>
                </c:pt>
                <c:pt idx="6">
                  <c:v>4136.5174999999999</c:v>
                </c:pt>
                <c:pt idx="7">
                  <c:v>4367.5950000000003</c:v>
                </c:pt>
                <c:pt idx="8">
                  <c:v>3303.855</c:v>
                </c:pt>
                <c:pt idx="9">
                  <c:v>4829.5474999999997</c:v>
                </c:pt>
                <c:pt idx="10">
                  <c:v>5490.79</c:v>
                </c:pt>
                <c:pt idx="11">
                  <c:v>6731.9850000000006</c:v>
                </c:pt>
                <c:pt idx="12">
                  <c:v>7109.05</c:v>
                </c:pt>
                <c:pt idx="13">
                  <c:v>8469.7950000000001</c:v>
                </c:pt>
                <c:pt idx="14">
                  <c:v>10753.96</c:v>
                </c:pt>
                <c:pt idx="15">
                  <c:v>13928.25</c:v>
                </c:pt>
                <c:pt idx="16">
                  <c:v>15251.125</c:v>
                </c:pt>
                <c:pt idx="17">
                  <c:v>15749.124999999998</c:v>
                </c:pt>
                <c:pt idx="18">
                  <c:v>16429.525000000001</c:v>
                </c:pt>
                <c:pt idx="19">
                  <c:v>20860.224999999999</c:v>
                </c:pt>
                <c:pt idx="20">
                  <c:v>22956.774999999998</c:v>
                </c:pt>
                <c:pt idx="21">
                  <c:v>24275.974999999999</c:v>
                </c:pt>
                <c:pt idx="22">
                  <c:v>29317.674999999999</c:v>
                </c:pt>
                <c:pt idx="23">
                  <c:v>31332.674999999999</c:v>
                </c:pt>
                <c:pt idx="24">
                  <c:v>34240.25</c:v>
                </c:pt>
                <c:pt idx="25">
                  <c:v>42804.299999999996</c:v>
                </c:pt>
                <c:pt idx="26">
                  <c:v>47506.899999999994</c:v>
                </c:pt>
                <c:pt idx="27">
                  <c:v>54702.149999999994</c:v>
                </c:pt>
                <c:pt idx="28">
                  <c:v>61993.075000000004</c:v>
                </c:pt>
                <c:pt idx="29">
                  <c:v>68115.274999999994</c:v>
                </c:pt>
                <c:pt idx="30">
                  <c:v>70058.25</c:v>
                </c:pt>
                <c:pt idx="31">
                  <c:v>87073.975000000006</c:v>
                </c:pt>
                <c:pt idx="32">
                  <c:v>99092.074999999997</c:v>
                </c:pt>
                <c:pt idx="33">
                  <c:v>104582.175</c:v>
                </c:pt>
                <c:pt idx="34">
                  <c:v>120000</c:v>
                </c:pt>
                <c:pt idx="35">
                  <c:v>132137.25</c:v>
                </c:pt>
                <c:pt idx="36">
                  <c:v>153591.75</c:v>
                </c:pt>
                <c:pt idx="37">
                  <c:v>162191.75</c:v>
                </c:pt>
                <c:pt idx="38">
                  <c:v>183590</c:v>
                </c:pt>
                <c:pt idx="39">
                  <c:v>204849</c:v>
                </c:pt>
                <c:pt idx="40">
                  <c:v>220921.25</c:v>
                </c:pt>
                <c:pt idx="41">
                  <c:v>235545.75</c:v>
                </c:pt>
                <c:pt idx="42">
                  <c:v>263001</c:v>
                </c:pt>
                <c:pt idx="43">
                  <c:v>283481.25</c:v>
                </c:pt>
                <c:pt idx="44">
                  <c:v>307492.25</c:v>
                </c:pt>
                <c:pt idx="45">
                  <c:v>318515.25</c:v>
                </c:pt>
                <c:pt idx="46">
                  <c:v>348319.5</c:v>
                </c:pt>
                <c:pt idx="47">
                  <c:v>372856.75</c:v>
                </c:pt>
                <c:pt idx="48">
                  <c:v>397656.5</c:v>
                </c:pt>
                <c:pt idx="49">
                  <c:v>411309.25</c:v>
                </c:pt>
                <c:pt idx="50">
                  <c:v>422708</c:v>
                </c:pt>
                <c:pt idx="51">
                  <c:v>447985.75</c:v>
                </c:pt>
                <c:pt idx="52">
                  <c:v>462842.25</c:v>
                </c:pt>
                <c:pt idx="53">
                  <c:v>467628.5</c:v>
                </c:pt>
                <c:pt idx="54">
                  <c:v>479285.25</c:v>
                </c:pt>
                <c:pt idx="55">
                  <c:v>489311</c:v>
                </c:pt>
                <c:pt idx="56">
                  <c:v>482974.75</c:v>
                </c:pt>
                <c:pt idx="57">
                  <c:v>486667</c:v>
                </c:pt>
                <c:pt idx="58">
                  <c:v>506771.25</c:v>
                </c:pt>
                <c:pt idx="59">
                  <c:v>492350.25</c:v>
                </c:pt>
                <c:pt idx="60">
                  <c:v>493944.75</c:v>
                </c:pt>
                <c:pt idx="61">
                  <c:v>480285.75</c:v>
                </c:pt>
                <c:pt idx="62">
                  <c:v>465732</c:v>
                </c:pt>
                <c:pt idx="63">
                  <c:v>448703</c:v>
                </c:pt>
                <c:pt idx="64">
                  <c:v>455017</c:v>
                </c:pt>
                <c:pt idx="65">
                  <c:v>430510.75</c:v>
                </c:pt>
                <c:pt idx="66">
                  <c:v>421750</c:v>
                </c:pt>
                <c:pt idx="67">
                  <c:v>408238.75</c:v>
                </c:pt>
                <c:pt idx="68">
                  <c:v>388001.75</c:v>
                </c:pt>
                <c:pt idx="69">
                  <c:v>380275.5</c:v>
                </c:pt>
                <c:pt idx="70">
                  <c:v>363961.25</c:v>
                </c:pt>
                <c:pt idx="71">
                  <c:v>340220.5</c:v>
                </c:pt>
                <c:pt idx="72">
                  <c:v>316808.5</c:v>
                </c:pt>
                <c:pt idx="73">
                  <c:v>307947</c:v>
                </c:pt>
                <c:pt idx="74">
                  <c:v>276267.75</c:v>
                </c:pt>
                <c:pt idx="75">
                  <c:v>272722.75</c:v>
                </c:pt>
                <c:pt idx="76">
                  <c:v>253568.5</c:v>
                </c:pt>
                <c:pt idx="77">
                  <c:v>230303</c:v>
                </c:pt>
                <c:pt idx="78">
                  <c:v>220953.25</c:v>
                </c:pt>
                <c:pt idx="79">
                  <c:v>205336.25</c:v>
                </c:pt>
                <c:pt idx="80">
                  <c:v>189986.25</c:v>
                </c:pt>
                <c:pt idx="81">
                  <c:v>177466</c:v>
                </c:pt>
                <c:pt idx="82">
                  <c:v>156066.75</c:v>
                </c:pt>
                <c:pt idx="83">
                  <c:v>145936.25</c:v>
                </c:pt>
                <c:pt idx="84">
                  <c:v>132715.75</c:v>
                </c:pt>
                <c:pt idx="85">
                  <c:v>122825.25</c:v>
                </c:pt>
                <c:pt idx="86">
                  <c:v>107954.02499999999</c:v>
                </c:pt>
                <c:pt idx="87">
                  <c:v>98952.475000000006</c:v>
                </c:pt>
                <c:pt idx="88">
                  <c:v>92615.574999999997</c:v>
                </c:pt>
                <c:pt idx="89">
                  <c:v>75082.349999999991</c:v>
                </c:pt>
                <c:pt idx="90">
                  <c:v>65309.3</c:v>
                </c:pt>
                <c:pt idx="91">
                  <c:v>60532.700000000004</c:v>
                </c:pt>
                <c:pt idx="92">
                  <c:v>49646.25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8-C148-8D1F-5728AB0F42ED}"/>
            </c:ext>
          </c:extLst>
        </c:ser>
        <c:ser>
          <c:idx val="1"/>
          <c:order val="1"/>
          <c:tx>
            <c:v>Aged CPs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[2]All!$F$2:$F$96</c:f>
                <c:numCache>
                  <c:formatCode>General</c:formatCode>
                  <c:ptCount val="95"/>
                  <c:pt idx="0">
                    <c:v>1630.1028875411514</c:v>
                  </c:pt>
                  <c:pt idx="1">
                    <c:v>1811.9298272309552</c:v>
                  </c:pt>
                  <c:pt idx="2">
                    <c:v>2819.6863776171986</c:v>
                  </c:pt>
                  <c:pt idx="3">
                    <c:v>2489.3114352569864</c:v>
                  </c:pt>
                  <c:pt idx="4">
                    <c:v>3466.1243804148453</c:v>
                  </c:pt>
                  <c:pt idx="5">
                    <c:v>3095.9806880758783</c:v>
                  </c:pt>
                  <c:pt idx="6">
                    <c:v>3034.4238160019772</c:v>
                  </c:pt>
                  <c:pt idx="7">
                    <c:v>3266.6827789624754</c:v>
                  </c:pt>
                  <c:pt idx="8">
                    <c:v>5546.8226477584612</c:v>
                  </c:pt>
                  <c:pt idx="9">
                    <c:v>4275.97830760751</c:v>
                  </c:pt>
                  <c:pt idx="10">
                    <c:v>7366.6969632515757</c:v>
                  </c:pt>
                  <c:pt idx="11">
                    <c:v>8605.5454955580826</c:v>
                  </c:pt>
                  <c:pt idx="12">
                    <c:v>11621.229976047289</c:v>
                  </c:pt>
                  <c:pt idx="13">
                    <c:v>9002.0357332539024</c:v>
                  </c:pt>
                  <c:pt idx="14">
                    <c:v>9526.8729527332362</c:v>
                  </c:pt>
                  <c:pt idx="15">
                    <c:v>12295.214498904848</c:v>
                  </c:pt>
                  <c:pt idx="16">
                    <c:v>12774.496580491928</c:v>
                  </c:pt>
                  <c:pt idx="17">
                    <c:v>14669.758562191821</c:v>
                  </c:pt>
                  <c:pt idx="18">
                    <c:v>14690.184449658893</c:v>
                  </c:pt>
                  <c:pt idx="19">
                    <c:v>18069.600490547662</c:v>
                  </c:pt>
                  <c:pt idx="20">
                    <c:v>20132.698107183729</c:v>
                  </c:pt>
                  <c:pt idx="21">
                    <c:v>18273.84701689822</c:v>
                  </c:pt>
                  <c:pt idx="22">
                    <c:v>22529.12188950113</c:v>
                  </c:pt>
                  <c:pt idx="23">
                    <c:v>20914.912485281842</c:v>
                  </c:pt>
                  <c:pt idx="24">
                    <c:v>22638.781249727213</c:v>
                  </c:pt>
                  <c:pt idx="25">
                    <c:v>28937.291079504997</c:v>
                  </c:pt>
                  <c:pt idx="26">
                    <c:v>28311.831164461957</c:v>
                  </c:pt>
                  <c:pt idx="27">
                    <c:v>33769.953321969486</c:v>
                  </c:pt>
                  <c:pt idx="28">
                    <c:v>29042.275045474682</c:v>
                  </c:pt>
                  <c:pt idx="29">
                    <c:v>34738.313078861509</c:v>
                  </c:pt>
                  <c:pt idx="30">
                    <c:v>42802.100177117463</c:v>
                  </c:pt>
                  <c:pt idx="31">
                    <c:v>43791.095921431333</c:v>
                  </c:pt>
                  <c:pt idx="32">
                    <c:v>39432.73391866203</c:v>
                  </c:pt>
                  <c:pt idx="33">
                    <c:v>54231.310763911999</c:v>
                  </c:pt>
                  <c:pt idx="34">
                    <c:v>50149.644378599565</c:v>
                  </c:pt>
                  <c:pt idx="35">
                    <c:v>46747.308443374546</c:v>
                  </c:pt>
                  <c:pt idx="36">
                    <c:v>52793.082233375964</c:v>
                  </c:pt>
                  <c:pt idx="37">
                    <c:v>55472.757246237546</c:v>
                  </c:pt>
                  <c:pt idx="38">
                    <c:v>58282.358684253704</c:v>
                  </c:pt>
                  <c:pt idx="39">
                    <c:v>57453.188401515195</c:v>
                  </c:pt>
                  <c:pt idx="40">
                    <c:v>51228.90303041826</c:v>
                  </c:pt>
                  <c:pt idx="41">
                    <c:v>63650.558083177893</c:v>
                  </c:pt>
                  <c:pt idx="42">
                    <c:v>56513.685662855125</c:v>
                  </c:pt>
                  <c:pt idx="43">
                    <c:v>51825.414796217534</c:v>
                  </c:pt>
                  <c:pt idx="44">
                    <c:v>61571.101679278079</c:v>
                  </c:pt>
                  <c:pt idx="45">
                    <c:v>72101.03552168989</c:v>
                  </c:pt>
                  <c:pt idx="46">
                    <c:v>61221.489917348568</c:v>
                  </c:pt>
                  <c:pt idx="47">
                    <c:v>63171.861269872265</c:v>
                  </c:pt>
                  <c:pt idx="48">
                    <c:v>68264.913868692456</c:v>
                  </c:pt>
                  <c:pt idx="49">
                    <c:v>61819.998472986168</c:v>
                  </c:pt>
                  <c:pt idx="50">
                    <c:v>62999.769501959192</c:v>
                  </c:pt>
                  <c:pt idx="51">
                    <c:v>61904.030694293338</c:v>
                  </c:pt>
                  <c:pt idx="52">
                    <c:v>65609.851812056309</c:v>
                  </c:pt>
                  <c:pt idx="53">
                    <c:v>61062.479021900086</c:v>
                  </c:pt>
                  <c:pt idx="54">
                    <c:v>57521.155593398747</c:v>
                  </c:pt>
                  <c:pt idx="55">
                    <c:v>84142.896264628231</c:v>
                  </c:pt>
                  <c:pt idx="56">
                    <c:v>89891.859144752365</c:v>
                  </c:pt>
                  <c:pt idx="57">
                    <c:v>88115.777239379779</c:v>
                  </c:pt>
                  <c:pt idx="58">
                    <c:v>80331.740126179342</c:v>
                  </c:pt>
                  <c:pt idx="59">
                    <c:v>80686.450710760531</c:v>
                  </c:pt>
                  <c:pt idx="60">
                    <c:v>78797.007309922628</c:v>
                  </c:pt>
                  <c:pt idx="61">
                    <c:v>69529.348049582724</c:v>
                  </c:pt>
                  <c:pt idx="62">
                    <c:v>62397.767604298155</c:v>
                  </c:pt>
                  <c:pt idx="63">
                    <c:v>59360.765134051195</c:v>
                  </c:pt>
                  <c:pt idx="64">
                    <c:v>58238.232516964425</c:v>
                  </c:pt>
                  <c:pt idx="65">
                    <c:v>62111.183278858793</c:v>
                  </c:pt>
                  <c:pt idx="66">
                    <c:v>48250.357570695756</c:v>
                  </c:pt>
                  <c:pt idx="67">
                    <c:v>47569.459924409486</c:v>
                  </c:pt>
                  <c:pt idx="68">
                    <c:v>40308.517753695683</c:v>
                  </c:pt>
                  <c:pt idx="69">
                    <c:v>36379.643463068736</c:v>
                  </c:pt>
                  <c:pt idx="70">
                    <c:v>40036.640734457265</c:v>
                  </c:pt>
                  <c:pt idx="71">
                    <c:v>34259.339366076558</c:v>
                  </c:pt>
                  <c:pt idx="72">
                    <c:v>42164.800713391225</c:v>
                  </c:pt>
                  <c:pt idx="73">
                    <c:v>38605.345300877743</c:v>
                  </c:pt>
                  <c:pt idx="74">
                    <c:v>29001.159119938689</c:v>
                  </c:pt>
                  <c:pt idx="75">
                    <c:v>33552.697946662949</c:v>
                  </c:pt>
                  <c:pt idx="76">
                    <c:v>28239.253862310186</c:v>
                  </c:pt>
                  <c:pt idx="77">
                    <c:v>27234.569961723279</c:v>
                  </c:pt>
                  <c:pt idx="78">
                    <c:v>23475.300780778023</c:v>
                  </c:pt>
                  <c:pt idx="79">
                    <c:v>22644.386116033274</c:v>
                  </c:pt>
                  <c:pt idx="80">
                    <c:v>19158.41523905352</c:v>
                  </c:pt>
                  <c:pt idx="81">
                    <c:v>18728.7155360959</c:v>
                  </c:pt>
                  <c:pt idx="82">
                    <c:v>15502.774305975079</c:v>
                  </c:pt>
                  <c:pt idx="83">
                    <c:v>12559.798730194747</c:v>
                  </c:pt>
                  <c:pt idx="84">
                    <c:v>16985.614331339282</c:v>
                  </c:pt>
                  <c:pt idx="85">
                    <c:v>14674.626418856493</c:v>
                  </c:pt>
                  <c:pt idx="86">
                    <c:v>12399.445271946684</c:v>
                  </c:pt>
                  <c:pt idx="87">
                    <c:v>13705.861124351104</c:v>
                  </c:pt>
                  <c:pt idx="88">
                    <c:v>10416.358641483119</c:v>
                  </c:pt>
                  <c:pt idx="89">
                    <c:v>7970.6253080922106</c:v>
                  </c:pt>
                  <c:pt idx="90">
                    <c:v>9673.9565967085127</c:v>
                  </c:pt>
                  <c:pt idx="91">
                    <c:v>7196.477986834946</c:v>
                  </c:pt>
                  <c:pt idx="92">
                    <c:v>6912.0413350905228</c:v>
                  </c:pt>
                  <c:pt idx="93">
                    <c:v>6288.0949891839255</c:v>
                  </c:pt>
                  <c:pt idx="94">
                    <c:v>6623.032398909133</c:v>
                  </c:pt>
                </c:numCache>
              </c:numRef>
            </c:plus>
            <c:minus>
              <c:numRef>
                <c:f>[2]All!$F$2:$F$96</c:f>
                <c:numCache>
                  <c:formatCode>General</c:formatCode>
                  <c:ptCount val="95"/>
                  <c:pt idx="0">
                    <c:v>1630.1028875411514</c:v>
                  </c:pt>
                  <c:pt idx="1">
                    <c:v>1811.9298272309552</c:v>
                  </c:pt>
                  <c:pt idx="2">
                    <c:v>2819.6863776171986</c:v>
                  </c:pt>
                  <c:pt idx="3">
                    <c:v>2489.3114352569864</c:v>
                  </c:pt>
                  <c:pt idx="4">
                    <c:v>3466.1243804148453</c:v>
                  </c:pt>
                  <c:pt idx="5">
                    <c:v>3095.9806880758783</c:v>
                  </c:pt>
                  <c:pt idx="6">
                    <c:v>3034.4238160019772</c:v>
                  </c:pt>
                  <c:pt idx="7">
                    <c:v>3266.6827789624754</c:v>
                  </c:pt>
                  <c:pt idx="8">
                    <c:v>5546.8226477584612</c:v>
                  </c:pt>
                  <c:pt idx="9">
                    <c:v>4275.97830760751</c:v>
                  </c:pt>
                  <c:pt idx="10">
                    <c:v>7366.6969632515757</c:v>
                  </c:pt>
                  <c:pt idx="11">
                    <c:v>8605.5454955580826</c:v>
                  </c:pt>
                  <c:pt idx="12">
                    <c:v>11621.229976047289</c:v>
                  </c:pt>
                  <c:pt idx="13">
                    <c:v>9002.0357332539024</c:v>
                  </c:pt>
                  <c:pt idx="14">
                    <c:v>9526.8729527332362</c:v>
                  </c:pt>
                  <c:pt idx="15">
                    <c:v>12295.214498904848</c:v>
                  </c:pt>
                  <c:pt idx="16">
                    <c:v>12774.496580491928</c:v>
                  </c:pt>
                  <c:pt idx="17">
                    <c:v>14669.758562191821</c:v>
                  </c:pt>
                  <c:pt idx="18">
                    <c:v>14690.184449658893</c:v>
                  </c:pt>
                  <c:pt idx="19">
                    <c:v>18069.600490547662</c:v>
                  </c:pt>
                  <c:pt idx="20">
                    <c:v>20132.698107183729</c:v>
                  </c:pt>
                  <c:pt idx="21">
                    <c:v>18273.84701689822</c:v>
                  </c:pt>
                  <c:pt idx="22">
                    <c:v>22529.12188950113</c:v>
                  </c:pt>
                  <c:pt idx="23">
                    <c:v>20914.912485281842</c:v>
                  </c:pt>
                  <c:pt idx="24">
                    <c:v>22638.781249727213</c:v>
                  </c:pt>
                  <c:pt idx="25">
                    <c:v>28937.291079504997</c:v>
                  </c:pt>
                  <c:pt idx="26">
                    <c:v>28311.831164461957</c:v>
                  </c:pt>
                  <c:pt idx="27">
                    <c:v>33769.953321969486</c:v>
                  </c:pt>
                  <c:pt idx="28">
                    <c:v>29042.275045474682</c:v>
                  </c:pt>
                  <c:pt idx="29">
                    <c:v>34738.313078861509</c:v>
                  </c:pt>
                  <c:pt idx="30">
                    <c:v>42802.100177117463</c:v>
                  </c:pt>
                  <c:pt idx="31">
                    <c:v>43791.095921431333</c:v>
                  </c:pt>
                  <c:pt idx="32">
                    <c:v>39432.73391866203</c:v>
                  </c:pt>
                  <c:pt idx="33">
                    <c:v>54231.310763911999</c:v>
                  </c:pt>
                  <c:pt idx="34">
                    <c:v>50149.644378599565</c:v>
                  </c:pt>
                  <c:pt idx="35">
                    <c:v>46747.308443374546</c:v>
                  </c:pt>
                  <c:pt idx="36">
                    <c:v>52793.082233375964</c:v>
                  </c:pt>
                  <c:pt idx="37">
                    <c:v>55472.757246237546</c:v>
                  </c:pt>
                  <c:pt idx="38">
                    <c:v>58282.358684253704</c:v>
                  </c:pt>
                  <c:pt idx="39">
                    <c:v>57453.188401515195</c:v>
                  </c:pt>
                  <c:pt idx="40">
                    <c:v>51228.90303041826</c:v>
                  </c:pt>
                  <c:pt idx="41">
                    <c:v>63650.558083177893</c:v>
                  </c:pt>
                  <c:pt idx="42">
                    <c:v>56513.685662855125</c:v>
                  </c:pt>
                  <c:pt idx="43">
                    <c:v>51825.414796217534</c:v>
                  </c:pt>
                  <c:pt idx="44">
                    <c:v>61571.101679278079</c:v>
                  </c:pt>
                  <c:pt idx="45">
                    <c:v>72101.03552168989</c:v>
                  </c:pt>
                  <c:pt idx="46">
                    <c:v>61221.489917348568</c:v>
                  </c:pt>
                  <c:pt idx="47">
                    <c:v>63171.861269872265</c:v>
                  </c:pt>
                  <c:pt idx="48">
                    <c:v>68264.913868692456</c:v>
                  </c:pt>
                  <c:pt idx="49">
                    <c:v>61819.998472986168</c:v>
                  </c:pt>
                  <c:pt idx="50">
                    <c:v>62999.769501959192</c:v>
                  </c:pt>
                  <c:pt idx="51">
                    <c:v>61904.030694293338</c:v>
                  </c:pt>
                  <c:pt idx="52">
                    <c:v>65609.851812056309</c:v>
                  </c:pt>
                  <c:pt idx="53">
                    <c:v>61062.479021900086</c:v>
                  </c:pt>
                  <c:pt idx="54">
                    <c:v>57521.155593398747</c:v>
                  </c:pt>
                  <c:pt idx="55">
                    <c:v>84142.896264628231</c:v>
                  </c:pt>
                  <c:pt idx="56">
                    <c:v>89891.859144752365</c:v>
                  </c:pt>
                  <c:pt idx="57">
                    <c:v>88115.777239379779</c:v>
                  </c:pt>
                  <c:pt idx="58">
                    <c:v>80331.740126179342</c:v>
                  </c:pt>
                  <c:pt idx="59">
                    <c:v>80686.450710760531</c:v>
                  </c:pt>
                  <c:pt idx="60">
                    <c:v>78797.007309922628</c:v>
                  </c:pt>
                  <c:pt idx="61">
                    <c:v>69529.348049582724</c:v>
                  </c:pt>
                  <c:pt idx="62">
                    <c:v>62397.767604298155</c:v>
                  </c:pt>
                  <c:pt idx="63">
                    <c:v>59360.765134051195</c:v>
                  </c:pt>
                  <c:pt idx="64">
                    <c:v>58238.232516964425</c:v>
                  </c:pt>
                  <c:pt idx="65">
                    <c:v>62111.183278858793</c:v>
                  </c:pt>
                  <c:pt idx="66">
                    <c:v>48250.357570695756</c:v>
                  </c:pt>
                  <c:pt idx="67">
                    <c:v>47569.459924409486</c:v>
                  </c:pt>
                  <c:pt idx="68">
                    <c:v>40308.517753695683</c:v>
                  </c:pt>
                  <c:pt idx="69">
                    <c:v>36379.643463068736</c:v>
                  </c:pt>
                  <c:pt idx="70">
                    <c:v>40036.640734457265</c:v>
                  </c:pt>
                  <c:pt idx="71">
                    <c:v>34259.339366076558</c:v>
                  </c:pt>
                  <c:pt idx="72">
                    <c:v>42164.800713391225</c:v>
                  </c:pt>
                  <c:pt idx="73">
                    <c:v>38605.345300877743</c:v>
                  </c:pt>
                  <c:pt idx="74">
                    <c:v>29001.159119938689</c:v>
                  </c:pt>
                  <c:pt idx="75">
                    <c:v>33552.697946662949</c:v>
                  </c:pt>
                  <c:pt idx="76">
                    <c:v>28239.253862310186</c:v>
                  </c:pt>
                  <c:pt idx="77">
                    <c:v>27234.569961723279</c:v>
                  </c:pt>
                  <c:pt idx="78">
                    <c:v>23475.300780778023</c:v>
                  </c:pt>
                  <c:pt idx="79">
                    <c:v>22644.386116033274</c:v>
                  </c:pt>
                  <c:pt idx="80">
                    <c:v>19158.41523905352</c:v>
                  </c:pt>
                  <c:pt idx="81">
                    <c:v>18728.7155360959</c:v>
                  </c:pt>
                  <c:pt idx="82">
                    <c:v>15502.774305975079</c:v>
                  </c:pt>
                  <c:pt idx="83">
                    <c:v>12559.798730194747</c:v>
                  </c:pt>
                  <c:pt idx="84">
                    <c:v>16985.614331339282</c:v>
                  </c:pt>
                  <c:pt idx="85">
                    <c:v>14674.626418856493</c:v>
                  </c:pt>
                  <c:pt idx="86">
                    <c:v>12399.445271946684</c:v>
                  </c:pt>
                  <c:pt idx="87">
                    <c:v>13705.861124351104</c:v>
                  </c:pt>
                  <c:pt idx="88">
                    <c:v>10416.358641483119</c:v>
                  </c:pt>
                  <c:pt idx="89">
                    <c:v>7970.6253080922106</c:v>
                  </c:pt>
                  <c:pt idx="90">
                    <c:v>9673.9565967085127</c:v>
                  </c:pt>
                  <c:pt idx="91">
                    <c:v>7196.477986834946</c:v>
                  </c:pt>
                  <c:pt idx="92">
                    <c:v>6912.0413350905228</c:v>
                  </c:pt>
                  <c:pt idx="93">
                    <c:v>6288.0949891839255</c:v>
                  </c:pt>
                  <c:pt idx="94">
                    <c:v>6623.032398909133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[2]All!$A$2:$A$96</c:f>
              <c:numCache>
                <c:formatCode>General</c:formatCode>
                <c:ptCount val="95"/>
                <c:pt idx="0">
                  <c:v>24.1</c:v>
                </c:pt>
                <c:pt idx="1">
                  <c:v>25</c:v>
                </c:pt>
                <c:pt idx="2">
                  <c:v>25.9</c:v>
                </c:pt>
                <c:pt idx="3">
                  <c:v>26.9</c:v>
                </c:pt>
                <c:pt idx="4">
                  <c:v>27.9</c:v>
                </c:pt>
                <c:pt idx="5">
                  <c:v>28.9</c:v>
                </c:pt>
                <c:pt idx="6">
                  <c:v>30</c:v>
                </c:pt>
                <c:pt idx="7">
                  <c:v>31.1</c:v>
                </c:pt>
                <c:pt idx="8">
                  <c:v>32.200000000000003</c:v>
                </c:pt>
                <c:pt idx="9">
                  <c:v>33.4</c:v>
                </c:pt>
                <c:pt idx="10">
                  <c:v>34.6</c:v>
                </c:pt>
                <c:pt idx="11">
                  <c:v>35.9</c:v>
                </c:pt>
                <c:pt idx="12">
                  <c:v>37.200000000000003</c:v>
                </c:pt>
                <c:pt idx="13">
                  <c:v>38.5</c:v>
                </c:pt>
                <c:pt idx="14">
                  <c:v>40</c:v>
                </c:pt>
                <c:pt idx="15">
                  <c:v>41.4</c:v>
                </c:pt>
                <c:pt idx="16">
                  <c:v>42.9</c:v>
                </c:pt>
                <c:pt idx="17">
                  <c:v>44.5</c:v>
                </c:pt>
                <c:pt idx="18">
                  <c:v>46.1</c:v>
                </c:pt>
                <c:pt idx="19">
                  <c:v>47.8</c:v>
                </c:pt>
                <c:pt idx="20">
                  <c:v>49.6</c:v>
                </c:pt>
                <c:pt idx="21">
                  <c:v>51.4</c:v>
                </c:pt>
                <c:pt idx="22">
                  <c:v>53.3</c:v>
                </c:pt>
                <c:pt idx="23">
                  <c:v>55.2</c:v>
                </c:pt>
                <c:pt idx="24">
                  <c:v>57.3</c:v>
                </c:pt>
                <c:pt idx="25">
                  <c:v>59.4</c:v>
                </c:pt>
                <c:pt idx="26">
                  <c:v>61.5</c:v>
                </c:pt>
                <c:pt idx="27">
                  <c:v>63.8</c:v>
                </c:pt>
                <c:pt idx="28">
                  <c:v>66.099999999999994</c:v>
                </c:pt>
                <c:pt idx="29">
                  <c:v>68.5</c:v>
                </c:pt>
                <c:pt idx="30">
                  <c:v>71</c:v>
                </c:pt>
                <c:pt idx="31">
                  <c:v>73.7</c:v>
                </c:pt>
                <c:pt idx="32">
                  <c:v>76.400000000000006</c:v>
                </c:pt>
                <c:pt idx="33">
                  <c:v>79.099999999999994</c:v>
                </c:pt>
                <c:pt idx="34">
                  <c:v>82</c:v>
                </c:pt>
                <c:pt idx="35">
                  <c:v>85.1</c:v>
                </c:pt>
                <c:pt idx="36">
                  <c:v>88.2</c:v>
                </c:pt>
                <c:pt idx="37">
                  <c:v>91.4</c:v>
                </c:pt>
                <c:pt idx="38">
                  <c:v>94.7</c:v>
                </c:pt>
                <c:pt idx="39">
                  <c:v>98.2</c:v>
                </c:pt>
                <c:pt idx="40">
                  <c:v>101.8</c:v>
                </c:pt>
                <c:pt idx="41">
                  <c:v>105.5</c:v>
                </c:pt>
                <c:pt idx="42">
                  <c:v>109.4</c:v>
                </c:pt>
                <c:pt idx="43">
                  <c:v>113.4</c:v>
                </c:pt>
                <c:pt idx="44">
                  <c:v>117.6</c:v>
                </c:pt>
                <c:pt idx="45">
                  <c:v>121.9</c:v>
                </c:pt>
                <c:pt idx="46">
                  <c:v>126.3</c:v>
                </c:pt>
                <c:pt idx="47">
                  <c:v>131</c:v>
                </c:pt>
                <c:pt idx="48">
                  <c:v>135.80000000000001</c:v>
                </c:pt>
                <c:pt idx="49">
                  <c:v>140.69999999999999</c:v>
                </c:pt>
                <c:pt idx="50">
                  <c:v>145.9</c:v>
                </c:pt>
                <c:pt idx="51">
                  <c:v>151.19999999999999</c:v>
                </c:pt>
                <c:pt idx="52">
                  <c:v>156.80000000000001</c:v>
                </c:pt>
                <c:pt idx="53">
                  <c:v>162.5</c:v>
                </c:pt>
                <c:pt idx="54">
                  <c:v>168.5</c:v>
                </c:pt>
                <c:pt idx="55">
                  <c:v>174.7</c:v>
                </c:pt>
                <c:pt idx="56">
                  <c:v>181.1</c:v>
                </c:pt>
                <c:pt idx="57">
                  <c:v>187.7</c:v>
                </c:pt>
                <c:pt idx="58">
                  <c:v>194.6</c:v>
                </c:pt>
                <c:pt idx="59">
                  <c:v>201.7</c:v>
                </c:pt>
                <c:pt idx="60">
                  <c:v>209.1</c:v>
                </c:pt>
                <c:pt idx="61">
                  <c:v>216.7</c:v>
                </c:pt>
                <c:pt idx="62">
                  <c:v>224.7</c:v>
                </c:pt>
                <c:pt idx="63">
                  <c:v>232.9</c:v>
                </c:pt>
                <c:pt idx="64">
                  <c:v>241.4</c:v>
                </c:pt>
                <c:pt idx="65">
                  <c:v>250.3</c:v>
                </c:pt>
                <c:pt idx="66">
                  <c:v>259.5</c:v>
                </c:pt>
                <c:pt idx="67">
                  <c:v>269</c:v>
                </c:pt>
                <c:pt idx="68">
                  <c:v>278.8</c:v>
                </c:pt>
                <c:pt idx="69">
                  <c:v>289</c:v>
                </c:pt>
                <c:pt idx="70">
                  <c:v>299.60000000000002</c:v>
                </c:pt>
                <c:pt idx="71">
                  <c:v>310.60000000000002</c:v>
                </c:pt>
                <c:pt idx="72">
                  <c:v>322</c:v>
                </c:pt>
                <c:pt idx="73">
                  <c:v>333.8</c:v>
                </c:pt>
                <c:pt idx="74">
                  <c:v>346</c:v>
                </c:pt>
                <c:pt idx="75">
                  <c:v>358.7</c:v>
                </c:pt>
                <c:pt idx="76">
                  <c:v>371.8</c:v>
                </c:pt>
                <c:pt idx="77">
                  <c:v>385.4</c:v>
                </c:pt>
                <c:pt idx="78">
                  <c:v>399.5</c:v>
                </c:pt>
                <c:pt idx="79">
                  <c:v>414.2</c:v>
                </c:pt>
                <c:pt idx="80">
                  <c:v>429.4</c:v>
                </c:pt>
                <c:pt idx="81">
                  <c:v>445.1</c:v>
                </c:pt>
                <c:pt idx="82">
                  <c:v>461.4</c:v>
                </c:pt>
                <c:pt idx="83">
                  <c:v>478.3</c:v>
                </c:pt>
                <c:pt idx="84">
                  <c:v>495.8</c:v>
                </c:pt>
                <c:pt idx="85">
                  <c:v>514</c:v>
                </c:pt>
                <c:pt idx="86">
                  <c:v>532.79999999999995</c:v>
                </c:pt>
                <c:pt idx="87">
                  <c:v>552.29999999999995</c:v>
                </c:pt>
                <c:pt idx="88">
                  <c:v>572.5</c:v>
                </c:pt>
                <c:pt idx="89">
                  <c:v>593.5</c:v>
                </c:pt>
                <c:pt idx="90">
                  <c:v>615.29999999999995</c:v>
                </c:pt>
                <c:pt idx="91">
                  <c:v>637.79999999999995</c:v>
                </c:pt>
                <c:pt idx="92">
                  <c:v>661.2</c:v>
                </c:pt>
                <c:pt idx="93">
                  <c:v>685.4</c:v>
                </c:pt>
                <c:pt idx="94">
                  <c:v>710.5</c:v>
                </c:pt>
              </c:numCache>
            </c:numRef>
          </c:xVal>
          <c:yVal>
            <c:numRef>
              <c:f>[2]All!$E$2:$E$96</c:f>
              <c:numCache>
                <c:formatCode>General</c:formatCode>
                <c:ptCount val="95"/>
                <c:pt idx="0">
                  <c:v>2165.828</c:v>
                </c:pt>
                <c:pt idx="1">
                  <c:v>3057.3878</c:v>
                </c:pt>
                <c:pt idx="2">
                  <c:v>2818.9270000000001</c:v>
                </c:pt>
                <c:pt idx="3">
                  <c:v>3618.2582000000002</c:v>
                </c:pt>
                <c:pt idx="4">
                  <c:v>4774.5182000000004</c:v>
                </c:pt>
                <c:pt idx="5">
                  <c:v>4987.6376</c:v>
                </c:pt>
                <c:pt idx="6">
                  <c:v>6101.6080000000002</c:v>
                </c:pt>
                <c:pt idx="7">
                  <c:v>7593.5079999999998</c:v>
                </c:pt>
                <c:pt idx="8">
                  <c:v>7772.2418000000007</c:v>
                </c:pt>
                <c:pt idx="9">
                  <c:v>9385.9560000000001</c:v>
                </c:pt>
                <c:pt idx="10">
                  <c:v>12333.386</c:v>
                </c:pt>
                <c:pt idx="11">
                  <c:v>14497.132000000001</c:v>
                </c:pt>
                <c:pt idx="12">
                  <c:v>17853.394</c:v>
                </c:pt>
                <c:pt idx="13">
                  <c:v>17106.865999999998</c:v>
                </c:pt>
                <c:pt idx="14">
                  <c:v>20123.802</c:v>
                </c:pt>
                <c:pt idx="15">
                  <c:v>26495.804000000004</c:v>
                </c:pt>
                <c:pt idx="16">
                  <c:v>29098.2</c:v>
                </c:pt>
                <c:pt idx="17">
                  <c:v>30638.76</c:v>
                </c:pt>
                <c:pt idx="18">
                  <c:v>34018.1</c:v>
                </c:pt>
                <c:pt idx="19">
                  <c:v>40594.559999999998</c:v>
                </c:pt>
                <c:pt idx="20">
                  <c:v>42553.900000000009</c:v>
                </c:pt>
                <c:pt idx="21">
                  <c:v>48394.819999999992</c:v>
                </c:pt>
                <c:pt idx="22">
                  <c:v>51294.880000000005</c:v>
                </c:pt>
                <c:pt idx="23">
                  <c:v>62585.08</c:v>
                </c:pt>
                <c:pt idx="24">
                  <c:v>69717.959999999992</c:v>
                </c:pt>
                <c:pt idx="25">
                  <c:v>77063.5</c:v>
                </c:pt>
                <c:pt idx="26">
                  <c:v>81353.7</c:v>
                </c:pt>
                <c:pt idx="27">
                  <c:v>89114.14</c:v>
                </c:pt>
                <c:pt idx="28">
                  <c:v>98421.92</c:v>
                </c:pt>
                <c:pt idx="29">
                  <c:v>105552.2</c:v>
                </c:pt>
                <c:pt idx="30">
                  <c:v>122173.38</c:v>
                </c:pt>
                <c:pt idx="31">
                  <c:v>133566.5</c:v>
                </c:pt>
                <c:pt idx="32">
                  <c:v>146840.4</c:v>
                </c:pt>
                <c:pt idx="33">
                  <c:v>152861.38</c:v>
                </c:pt>
                <c:pt idx="34">
                  <c:v>170323.6</c:v>
                </c:pt>
                <c:pt idx="35">
                  <c:v>187124.2</c:v>
                </c:pt>
                <c:pt idx="36">
                  <c:v>201940.2</c:v>
                </c:pt>
                <c:pt idx="37">
                  <c:v>220902</c:v>
                </c:pt>
                <c:pt idx="38">
                  <c:v>246489.60000000001</c:v>
                </c:pt>
                <c:pt idx="39">
                  <c:v>252990</c:v>
                </c:pt>
                <c:pt idx="40">
                  <c:v>271112.8</c:v>
                </c:pt>
                <c:pt idx="41">
                  <c:v>285759.59999999998</c:v>
                </c:pt>
                <c:pt idx="42">
                  <c:v>311180.79999999999</c:v>
                </c:pt>
                <c:pt idx="43">
                  <c:v>318444.59999999998</c:v>
                </c:pt>
                <c:pt idx="44">
                  <c:v>338215</c:v>
                </c:pt>
                <c:pt idx="45">
                  <c:v>352886.4</c:v>
                </c:pt>
                <c:pt idx="46">
                  <c:v>371199.2</c:v>
                </c:pt>
                <c:pt idx="47">
                  <c:v>381782.6</c:v>
                </c:pt>
                <c:pt idx="48">
                  <c:v>391074</c:v>
                </c:pt>
                <c:pt idx="49">
                  <c:v>402399.8</c:v>
                </c:pt>
                <c:pt idx="50">
                  <c:v>413021.6</c:v>
                </c:pt>
                <c:pt idx="51">
                  <c:v>408383.8</c:v>
                </c:pt>
                <c:pt idx="52">
                  <c:v>427140.4</c:v>
                </c:pt>
                <c:pt idx="53">
                  <c:v>428525.6</c:v>
                </c:pt>
                <c:pt idx="54">
                  <c:v>430110.6</c:v>
                </c:pt>
                <c:pt idx="55">
                  <c:v>452725.6</c:v>
                </c:pt>
                <c:pt idx="56">
                  <c:v>469747</c:v>
                </c:pt>
                <c:pt idx="57">
                  <c:v>453485</c:v>
                </c:pt>
                <c:pt idx="58">
                  <c:v>441649.2</c:v>
                </c:pt>
                <c:pt idx="59">
                  <c:v>435585.4</c:v>
                </c:pt>
                <c:pt idx="60">
                  <c:v>425307</c:v>
                </c:pt>
                <c:pt idx="61">
                  <c:v>401965.8</c:v>
                </c:pt>
                <c:pt idx="62">
                  <c:v>394848</c:v>
                </c:pt>
                <c:pt idx="63">
                  <c:v>361461.6</c:v>
                </c:pt>
                <c:pt idx="64">
                  <c:v>352258.8</c:v>
                </c:pt>
                <c:pt idx="65">
                  <c:v>351531.6</c:v>
                </c:pt>
                <c:pt idx="66">
                  <c:v>320153.8</c:v>
                </c:pt>
                <c:pt idx="67">
                  <c:v>298907</c:v>
                </c:pt>
                <c:pt idx="68">
                  <c:v>277394</c:v>
                </c:pt>
                <c:pt idx="69">
                  <c:v>268268</c:v>
                </c:pt>
                <c:pt idx="70">
                  <c:v>243561.4</c:v>
                </c:pt>
                <c:pt idx="71">
                  <c:v>226016.4</c:v>
                </c:pt>
                <c:pt idx="72">
                  <c:v>216620.79999999999</c:v>
                </c:pt>
                <c:pt idx="73">
                  <c:v>201019.4</c:v>
                </c:pt>
                <c:pt idx="74">
                  <c:v>180778.6</c:v>
                </c:pt>
                <c:pt idx="75">
                  <c:v>169734</c:v>
                </c:pt>
                <c:pt idx="76">
                  <c:v>152619.20000000001</c:v>
                </c:pt>
                <c:pt idx="77">
                  <c:v>146376</c:v>
                </c:pt>
                <c:pt idx="78">
                  <c:v>129067.86000000002</c:v>
                </c:pt>
                <c:pt idx="79">
                  <c:v>115431.12</c:v>
                </c:pt>
                <c:pt idx="80">
                  <c:v>106850.38</c:v>
                </c:pt>
                <c:pt idx="81">
                  <c:v>94509.319999999992</c:v>
                </c:pt>
                <c:pt idx="82">
                  <c:v>85996.98</c:v>
                </c:pt>
                <c:pt idx="83">
                  <c:v>76389.16</c:v>
                </c:pt>
                <c:pt idx="84">
                  <c:v>74310.259999999995</c:v>
                </c:pt>
                <c:pt idx="85">
                  <c:v>62065.259999999995</c:v>
                </c:pt>
                <c:pt idx="86">
                  <c:v>54950.819999999992</c:v>
                </c:pt>
                <c:pt idx="87">
                  <c:v>46883.100000000006</c:v>
                </c:pt>
                <c:pt idx="88">
                  <c:v>42485.340000000004</c:v>
                </c:pt>
                <c:pt idx="89">
                  <c:v>37156.520000000004</c:v>
                </c:pt>
                <c:pt idx="90">
                  <c:v>32166.3</c:v>
                </c:pt>
                <c:pt idx="91">
                  <c:v>27354.7</c:v>
                </c:pt>
                <c:pt idx="92">
                  <c:v>24755.340000000004</c:v>
                </c:pt>
                <c:pt idx="93">
                  <c:v>20313.86</c:v>
                </c:pt>
                <c:pt idx="94">
                  <c:v>19756.12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48-C148-8D1F-5728AB0F42ED}"/>
            </c:ext>
          </c:extLst>
        </c:ser>
        <c:ser>
          <c:idx val="2"/>
          <c:order val="2"/>
          <c:tx>
            <c:v>Aged CPs+SOA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[2]All!$I$2:$I$96</c:f>
                <c:numCache>
                  <c:formatCode>General</c:formatCode>
                  <c:ptCount val="95"/>
                  <c:pt idx="0">
                    <c:v>340.91699623649851</c:v>
                  </c:pt>
                  <c:pt idx="1">
                    <c:v>688.51694390933483</c:v>
                  </c:pt>
                  <c:pt idx="2">
                    <c:v>709.77749999999992</c:v>
                  </c:pt>
                  <c:pt idx="3">
                    <c:v>795.19878852020395</c:v>
                  </c:pt>
                  <c:pt idx="4">
                    <c:v>669.6599466337999</c:v>
                  </c:pt>
                  <c:pt idx="5">
                    <c:v>900.70333112162052</c:v>
                  </c:pt>
                  <c:pt idx="6">
                    <c:v>627.53944444446449</c:v>
                  </c:pt>
                  <c:pt idx="7">
                    <c:v>872.41358672363674</c:v>
                  </c:pt>
                  <c:pt idx="8">
                    <c:v>723.52801387754346</c:v>
                  </c:pt>
                  <c:pt idx="9">
                    <c:v>912.59811942460919</c:v>
                  </c:pt>
                  <c:pt idx="10">
                    <c:v>573.77613854766309</c:v>
                  </c:pt>
                  <c:pt idx="11">
                    <c:v>820.59547043087389</c:v>
                  </c:pt>
                  <c:pt idx="12">
                    <c:v>1068.248359262333</c:v>
                  </c:pt>
                  <c:pt idx="13">
                    <c:v>1364.5346248691046</c:v>
                  </c:pt>
                  <c:pt idx="14">
                    <c:v>1942.8850995769997</c:v>
                  </c:pt>
                  <c:pt idx="15">
                    <c:v>1416.0510147207503</c:v>
                  </c:pt>
                  <c:pt idx="16">
                    <c:v>2116.3007499801774</c:v>
                  </c:pt>
                  <c:pt idx="17">
                    <c:v>2503.7476563210871</c:v>
                  </c:pt>
                  <c:pt idx="18">
                    <c:v>4248.7295451542514</c:v>
                  </c:pt>
                  <c:pt idx="19">
                    <c:v>3104.0348691595395</c:v>
                  </c:pt>
                  <c:pt idx="20">
                    <c:v>2722.8229488330148</c:v>
                  </c:pt>
                  <c:pt idx="21">
                    <c:v>946.66707056916266</c:v>
                  </c:pt>
                  <c:pt idx="22">
                    <c:v>4228.0302115760751</c:v>
                  </c:pt>
                  <c:pt idx="23">
                    <c:v>4374.6387968036815</c:v>
                  </c:pt>
                  <c:pt idx="24">
                    <c:v>2754.9049365026385</c:v>
                  </c:pt>
                  <c:pt idx="25">
                    <c:v>5366.1274735604111</c:v>
                  </c:pt>
                  <c:pt idx="26">
                    <c:v>6887.9259211923554</c:v>
                  </c:pt>
                  <c:pt idx="27">
                    <c:v>6260.5760813203287</c:v>
                  </c:pt>
                  <c:pt idx="28">
                    <c:v>9979.0086766755976</c:v>
                  </c:pt>
                  <c:pt idx="29">
                    <c:v>11339.174428906468</c:v>
                  </c:pt>
                  <c:pt idx="30">
                    <c:v>12729.939431480685</c:v>
                  </c:pt>
                  <c:pt idx="31">
                    <c:v>15073.4114397947</c:v>
                  </c:pt>
                  <c:pt idx="32">
                    <c:v>10549.670170318093</c:v>
                  </c:pt>
                  <c:pt idx="33">
                    <c:v>14241.6002971343</c:v>
                  </c:pt>
                  <c:pt idx="34">
                    <c:v>15883.670494226724</c:v>
                  </c:pt>
                  <c:pt idx="35">
                    <c:v>23500.159383005623</c:v>
                  </c:pt>
                  <c:pt idx="36">
                    <c:v>18365.576247879257</c:v>
                  </c:pt>
                  <c:pt idx="37">
                    <c:v>21886.960166577115</c:v>
                  </c:pt>
                  <c:pt idx="38">
                    <c:v>21065.659836172552</c:v>
                  </c:pt>
                  <c:pt idx="39">
                    <c:v>30953.074132467038</c:v>
                  </c:pt>
                  <c:pt idx="40">
                    <c:v>30241.81240710726</c:v>
                  </c:pt>
                  <c:pt idx="41">
                    <c:v>22738.007190604898</c:v>
                  </c:pt>
                  <c:pt idx="42">
                    <c:v>34939.402068676944</c:v>
                  </c:pt>
                  <c:pt idx="43">
                    <c:v>31331.477158229656</c:v>
                  </c:pt>
                  <c:pt idx="44">
                    <c:v>35486.637404099027</c:v>
                  </c:pt>
                  <c:pt idx="45">
                    <c:v>39248.510910181889</c:v>
                  </c:pt>
                  <c:pt idx="46">
                    <c:v>27972.647608869633</c:v>
                  </c:pt>
                  <c:pt idx="47">
                    <c:v>33447.708720728042</c:v>
                  </c:pt>
                  <c:pt idx="48">
                    <c:v>40390.482479374601</c:v>
                  </c:pt>
                  <c:pt idx="49">
                    <c:v>35610.883373860117</c:v>
                  </c:pt>
                  <c:pt idx="50">
                    <c:v>41927.865748807199</c:v>
                  </c:pt>
                  <c:pt idx="51">
                    <c:v>33840.531806055689</c:v>
                  </c:pt>
                  <c:pt idx="52">
                    <c:v>42756.128702015732</c:v>
                  </c:pt>
                  <c:pt idx="53">
                    <c:v>39633.003120295252</c:v>
                  </c:pt>
                  <c:pt idx="54">
                    <c:v>32411.692391275508</c:v>
                  </c:pt>
                  <c:pt idx="55">
                    <c:v>33140.093527327284</c:v>
                  </c:pt>
                  <c:pt idx="56">
                    <c:v>23112.17543489434</c:v>
                  </c:pt>
                  <c:pt idx="57">
                    <c:v>39833.438900836401</c:v>
                  </c:pt>
                  <c:pt idx="58">
                    <c:v>32881.487734995608</c:v>
                  </c:pt>
                  <c:pt idx="59">
                    <c:v>30316.117984772831</c:v>
                  </c:pt>
                  <c:pt idx="60">
                    <c:v>31252.88060723363</c:v>
                  </c:pt>
                  <c:pt idx="61">
                    <c:v>26267.596140492187</c:v>
                  </c:pt>
                  <c:pt idx="62">
                    <c:v>32592.260649577533</c:v>
                  </c:pt>
                  <c:pt idx="63">
                    <c:v>33177.804090234786</c:v>
                  </c:pt>
                  <c:pt idx="64">
                    <c:v>34126.925386464762</c:v>
                  </c:pt>
                  <c:pt idx="65">
                    <c:v>25090.642935498217</c:v>
                  </c:pt>
                  <c:pt idx="66">
                    <c:v>30750.009283196428</c:v>
                  </c:pt>
                  <c:pt idx="67">
                    <c:v>23437.121346274587</c:v>
                  </c:pt>
                  <c:pt idx="68">
                    <c:v>14395.504263484485</c:v>
                  </c:pt>
                  <c:pt idx="69">
                    <c:v>30031.01000632513</c:v>
                  </c:pt>
                  <c:pt idx="70">
                    <c:v>22249.856224254574</c:v>
                  </c:pt>
                  <c:pt idx="71">
                    <c:v>27164.372210366528</c:v>
                  </c:pt>
                  <c:pt idx="72">
                    <c:v>28367.24453044391</c:v>
                  </c:pt>
                  <c:pt idx="73">
                    <c:v>28479.377626626603</c:v>
                  </c:pt>
                  <c:pt idx="74">
                    <c:v>24461.945221098016</c:v>
                  </c:pt>
                  <c:pt idx="75">
                    <c:v>20508.600559683899</c:v>
                  </c:pt>
                  <c:pt idx="76">
                    <c:v>21035.260785959686</c:v>
                  </c:pt>
                  <c:pt idx="77">
                    <c:v>21060.848336823157</c:v>
                  </c:pt>
                  <c:pt idx="78">
                    <c:v>19207.811195361814</c:v>
                  </c:pt>
                  <c:pt idx="79">
                    <c:v>8103.0543006942762</c:v>
                  </c:pt>
                  <c:pt idx="80">
                    <c:v>22298.445302681233</c:v>
                  </c:pt>
                  <c:pt idx="81">
                    <c:v>13191.749984996935</c:v>
                  </c:pt>
                  <c:pt idx="82">
                    <c:v>20881.458144727345</c:v>
                  </c:pt>
                  <c:pt idx="83">
                    <c:v>10324.420157245313</c:v>
                  </c:pt>
                  <c:pt idx="84">
                    <c:v>15957.858941599903</c:v>
                  </c:pt>
                  <c:pt idx="85">
                    <c:v>17108.297000286148</c:v>
                  </c:pt>
                  <c:pt idx="86">
                    <c:v>11254.840410537445</c:v>
                  </c:pt>
                  <c:pt idx="87">
                    <c:v>9792.0569298113605</c:v>
                  </c:pt>
                  <c:pt idx="88">
                    <c:v>10962.097620893548</c:v>
                  </c:pt>
                  <c:pt idx="89">
                    <c:v>9439.4199857123986</c:v>
                  </c:pt>
                  <c:pt idx="90">
                    <c:v>11553.486534231375</c:v>
                  </c:pt>
                  <c:pt idx="91">
                    <c:v>11739.418245204155</c:v>
                  </c:pt>
                  <c:pt idx="92">
                    <c:v>5318.2196952238328</c:v>
                  </c:pt>
                  <c:pt idx="93">
                    <c:v>6530.7138703080009</c:v>
                  </c:pt>
                  <c:pt idx="94">
                    <c:v>6223.6237986133665</c:v>
                  </c:pt>
                </c:numCache>
              </c:numRef>
            </c:plus>
            <c:minus>
              <c:numRef>
                <c:f>[2]All!$I$2:$I$96</c:f>
                <c:numCache>
                  <c:formatCode>General</c:formatCode>
                  <c:ptCount val="95"/>
                  <c:pt idx="0">
                    <c:v>340.91699623649851</c:v>
                  </c:pt>
                  <c:pt idx="1">
                    <c:v>688.51694390933483</c:v>
                  </c:pt>
                  <c:pt idx="2">
                    <c:v>709.77749999999992</c:v>
                  </c:pt>
                  <c:pt idx="3">
                    <c:v>795.19878852020395</c:v>
                  </c:pt>
                  <c:pt idx="4">
                    <c:v>669.6599466337999</c:v>
                  </c:pt>
                  <c:pt idx="5">
                    <c:v>900.70333112162052</c:v>
                  </c:pt>
                  <c:pt idx="6">
                    <c:v>627.53944444446449</c:v>
                  </c:pt>
                  <c:pt idx="7">
                    <c:v>872.41358672363674</c:v>
                  </c:pt>
                  <c:pt idx="8">
                    <c:v>723.52801387754346</c:v>
                  </c:pt>
                  <c:pt idx="9">
                    <c:v>912.59811942460919</c:v>
                  </c:pt>
                  <c:pt idx="10">
                    <c:v>573.77613854766309</c:v>
                  </c:pt>
                  <c:pt idx="11">
                    <c:v>820.59547043087389</c:v>
                  </c:pt>
                  <c:pt idx="12">
                    <c:v>1068.248359262333</c:v>
                  </c:pt>
                  <c:pt idx="13">
                    <c:v>1364.5346248691046</c:v>
                  </c:pt>
                  <c:pt idx="14">
                    <c:v>1942.8850995769997</c:v>
                  </c:pt>
                  <c:pt idx="15">
                    <c:v>1416.0510147207503</c:v>
                  </c:pt>
                  <c:pt idx="16">
                    <c:v>2116.3007499801774</c:v>
                  </c:pt>
                  <c:pt idx="17">
                    <c:v>2503.7476563210871</c:v>
                  </c:pt>
                  <c:pt idx="18">
                    <c:v>4248.7295451542514</c:v>
                  </c:pt>
                  <c:pt idx="19">
                    <c:v>3104.0348691595395</c:v>
                  </c:pt>
                  <c:pt idx="20">
                    <c:v>2722.8229488330148</c:v>
                  </c:pt>
                  <c:pt idx="21">
                    <c:v>946.66707056916266</c:v>
                  </c:pt>
                  <c:pt idx="22">
                    <c:v>4228.0302115760751</c:v>
                  </c:pt>
                  <c:pt idx="23">
                    <c:v>4374.6387968036815</c:v>
                  </c:pt>
                  <c:pt idx="24">
                    <c:v>2754.9049365026385</c:v>
                  </c:pt>
                  <c:pt idx="25">
                    <c:v>5366.1274735604111</c:v>
                  </c:pt>
                  <c:pt idx="26">
                    <c:v>6887.9259211923554</c:v>
                  </c:pt>
                  <c:pt idx="27">
                    <c:v>6260.5760813203287</c:v>
                  </c:pt>
                  <c:pt idx="28">
                    <c:v>9979.0086766755976</c:v>
                  </c:pt>
                  <c:pt idx="29">
                    <c:v>11339.174428906468</c:v>
                  </c:pt>
                  <c:pt idx="30">
                    <c:v>12729.939431480685</c:v>
                  </c:pt>
                  <c:pt idx="31">
                    <c:v>15073.4114397947</c:v>
                  </c:pt>
                  <c:pt idx="32">
                    <c:v>10549.670170318093</c:v>
                  </c:pt>
                  <c:pt idx="33">
                    <c:v>14241.6002971343</c:v>
                  </c:pt>
                  <c:pt idx="34">
                    <c:v>15883.670494226724</c:v>
                  </c:pt>
                  <c:pt idx="35">
                    <c:v>23500.159383005623</c:v>
                  </c:pt>
                  <c:pt idx="36">
                    <c:v>18365.576247879257</c:v>
                  </c:pt>
                  <c:pt idx="37">
                    <c:v>21886.960166577115</c:v>
                  </c:pt>
                  <c:pt idx="38">
                    <c:v>21065.659836172552</c:v>
                  </c:pt>
                  <c:pt idx="39">
                    <c:v>30953.074132467038</c:v>
                  </c:pt>
                  <c:pt idx="40">
                    <c:v>30241.81240710726</c:v>
                  </c:pt>
                  <c:pt idx="41">
                    <c:v>22738.007190604898</c:v>
                  </c:pt>
                  <c:pt idx="42">
                    <c:v>34939.402068676944</c:v>
                  </c:pt>
                  <c:pt idx="43">
                    <c:v>31331.477158229656</c:v>
                  </c:pt>
                  <c:pt idx="44">
                    <c:v>35486.637404099027</c:v>
                  </c:pt>
                  <c:pt idx="45">
                    <c:v>39248.510910181889</c:v>
                  </c:pt>
                  <c:pt idx="46">
                    <c:v>27972.647608869633</c:v>
                  </c:pt>
                  <c:pt idx="47">
                    <c:v>33447.708720728042</c:v>
                  </c:pt>
                  <c:pt idx="48">
                    <c:v>40390.482479374601</c:v>
                  </c:pt>
                  <c:pt idx="49">
                    <c:v>35610.883373860117</c:v>
                  </c:pt>
                  <c:pt idx="50">
                    <c:v>41927.865748807199</c:v>
                  </c:pt>
                  <c:pt idx="51">
                    <c:v>33840.531806055689</c:v>
                  </c:pt>
                  <c:pt idx="52">
                    <c:v>42756.128702015732</c:v>
                  </c:pt>
                  <c:pt idx="53">
                    <c:v>39633.003120295252</c:v>
                  </c:pt>
                  <c:pt idx="54">
                    <c:v>32411.692391275508</c:v>
                  </c:pt>
                  <c:pt idx="55">
                    <c:v>33140.093527327284</c:v>
                  </c:pt>
                  <c:pt idx="56">
                    <c:v>23112.17543489434</c:v>
                  </c:pt>
                  <c:pt idx="57">
                    <c:v>39833.438900836401</c:v>
                  </c:pt>
                  <c:pt idx="58">
                    <c:v>32881.487734995608</c:v>
                  </c:pt>
                  <c:pt idx="59">
                    <c:v>30316.117984772831</c:v>
                  </c:pt>
                  <c:pt idx="60">
                    <c:v>31252.88060723363</c:v>
                  </c:pt>
                  <c:pt idx="61">
                    <c:v>26267.596140492187</c:v>
                  </c:pt>
                  <c:pt idx="62">
                    <c:v>32592.260649577533</c:v>
                  </c:pt>
                  <c:pt idx="63">
                    <c:v>33177.804090234786</c:v>
                  </c:pt>
                  <c:pt idx="64">
                    <c:v>34126.925386464762</c:v>
                  </c:pt>
                  <c:pt idx="65">
                    <c:v>25090.642935498217</c:v>
                  </c:pt>
                  <c:pt idx="66">
                    <c:v>30750.009283196428</c:v>
                  </c:pt>
                  <c:pt idx="67">
                    <c:v>23437.121346274587</c:v>
                  </c:pt>
                  <c:pt idx="68">
                    <c:v>14395.504263484485</c:v>
                  </c:pt>
                  <c:pt idx="69">
                    <c:v>30031.01000632513</c:v>
                  </c:pt>
                  <c:pt idx="70">
                    <c:v>22249.856224254574</c:v>
                  </c:pt>
                  <c:pt idx="71">
                    <c:v>27164.372210366528</c:v>
                  </c:pt>
                  <c:pt idx="72">
                    <c:v>28367.24453044391</c:v>
                  </c:pt>
                  <c:pt idx="73">
                    <c:v>28479.377626626603</c:v>
                  </c:pt>
                  <c:pt idx="74">
                    <c:v>24461.945221098016</c:v>
                  </c:pt>
                  <c:pt idx="75">
                    <c:v>20508.600559683899</c:v>
                  </c:pt>
                  <c:pt idx="76">
                    <c:v>21035.260785959686</c:v>
                  </c:pt>
                  <c:pt idx="77">
                    <c:v>21060.848336823157</c:v>
                  </c:pt>
                  <c:pt idx="78">
                    <c:v>19207.811195361814</c:v>
                  </c:pt>
                  <c:pt idx="79">
                    <c:v>8103.0543006942762</c:v>
                  </c:pt>
                  <c:pt idx="80">
                    <c:v>22298.445302681233</c:v>
                  </c:pt>
                  <c:pt idx="81">
                    <c:v>13191.749984996935</c:v>
                  </c:pt>
                  <c:pt idx="82">
                    <c:v>20881.458144727345</c:v>
                  </c:pt>
                  <c:pt idx="83">
                    <c:v>10324.420157245313</c:v>
                  </c:pt>
                  <c:pt idx="84">
                    <c:v>15957.858941599903</c:v>
                  </c:pt>
                  <c:pt idx="85">
                    <c:v>17108.297000286148</c:v>
                  </c:pt>
                  <c:pt idx="86">
                    <c:v>11254.840410537445</c:v>
                  </c:pt>
                  <c:pt idx="87">
                    <c:v>9792.0569298113605</c:v>
                  </c:pt>
                  <c:pt idx="88">
                    <c:v>10962.097620893548</c:v>
                  </c:pt>
                  <c:pt idx="89">
                    <c:v>9439.4199857123986</c:v>
                  </c:pt>
                  <c:pt idx="90">
                    <c:v>11553.486534231375</c:v>
                  </c:pt>
                  <c:pt idx="91">
                    <c:v>11739.418245204155</c:v>
                  </c:pt>
                  <c:pt idx="92">
                    <c:v>5318.2196952238328</c:v>
                  </c:pt>
                  <c:pt idx="93">
                    <c:v>6530.7138703080009</c:v>
                  </c:pt>
                  <c:pt idx="94">
                    <c:v>6223.6237986133665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[2]All!$A$2:$A$96</c:f>
              <c:numCache>
                <c:formatCode>General</c:formatCode>
                <c:ptCount val="95"/>
                <c:pt idx="0">
                  <c:v>24.1</c:v>
                </c:pt>
                <c:pt idx="1">
                  <c:v>25</c:v>
                </c:pt>
                <c:pt idx="2">
                  <c:v>25.9</c:v>
                </c:pt>
                <c:pt idx="3">
                  <c:v>26.9</c:v>
                </c:pt>
                <c:pt idx="4">
                  <c:v>27.9</c:v>
                </c:pt>
                <c:pt idx="5">
                  <c:v>28.9</c:v>
                </c:pt>
                <c:pt idx="6">
                  <c:v>30</c:v>
                </c:pt>
                <c:pt idx="7">
                  <c:v>31.1</c:v>
                </c:pt>
                <c:pt idx="8">
                  <c:v>32.200000000000003</c:v>
                </c:pt>
                <c:pt idx="9">
                  <c:v>33.4</c:v>
                </c:pt>
                <c:pt idx="10">
                  <c:v>34.6</c:v>
                </c:pt>
                <c:pt idx="11">
                  <c:v>35.9</c:v>
                </c:pt>
                <c:pt idx="12">
                  <c:v>37.200000000000003</c:v>
                </c:pt>
                <c:pt idx="13">
                  <c:v>38.5</c:v>
                </c:pt>
                <c:pt idx="14">
                  <c:v>40</c:v>
                </c:pt>
                <c:pt idx="15">
                  <c:v>41.4</c:v>
                </c:pt>
                <c:pt idx="16">
                  <c:v>42.9</c:v>
                </c:pt>
                <c:pt idx="17">
                  <c:v>44.5</c:v>
                </c:pt>
                <c:pt idx="18">
                  <c:v>46.1</c:v>
                </c:pt>
                <c:pt idx="19">
                  <c:v>47.8</c:v>
                </c:pt>
                <c:pt idx="20">
                  <c:v>49.6</c:v>
                </c:pt>
                <c:pt idx="21">
                  <c:v>51.4</c:v>
                </c:pt>
                <c:pt idx="22">
                  <c:v>53.3</c:v>
                </c:pt>
                <c:pt idx="23">
                  <c:v>55.2</c:v>
                </c:pt>
                <c:pt idx="24">
                  <c:v>57.3</c:v>
                </c:pt>
                <c:pt idx="25">
                  <c:v>59.4</c:v>
                </c:pt>
                <c:pt idx="26">
                  <c:v>61.5</c:v>
                </c:pt>
                <c:pt idx="27">
                  <c:v>63.8</c:v>
                </c:pt>
                <c:pt idx="28">
                  <c:v>66.099999999999994</c:v>
                </c:pt>
                <c:pt idx="29">
                  <c:v>68.5</c:v>
                </c:pt>
                <c:pt idx="30">
                  <c:v>71</c:v>
                </c:pt>
                <c:pt idx="31">
                  <c:v>73.7</c:v>
                </c:pt>
                <c:pt idx="32">
                  <c:v>76.400000000000006</c:v>
                </c:pt>
                <c:pt idx="33">
                  <c:v>79.099999999999994</c:v>
                </c:pt>
                <c:pt idx="34">
                  <c:v>82</c:v>
                </c:pt>
                <c:pt idx="35">
                  <c:v>85.1</c:v>
                </c:pt>
                <c:pt idx="36">
                  <c:v>88.2</c:v>
                </c:pt>
                <c:pt idx="37">
                  <c:v>91.4</c:v>
                </c:pt>
                <c:pt idx="38">
                  <c:v>94.7</c:v>
                </c:pt>
                <c:pt idx="39">
                  <c:v>98.2</c:v>
                </c:pt>
                <c:pt idx="40">
                  <c:v>101.8</c:v>
                </c:pt>
                <c:pt idx="41">
                  <c:v>105.5</c:v>
                </c:pt>
                <c:pt idx="42">
                  <c:v>109.4</c:v>
                </c:pt>
                <c:pt idx="43">
                  <c:v>113.4</c:v>
                </c:pt>
                <c:pt idx="44">
                  <c:v>117.6</c:v>
                </c:pt>
                <c:pt idx="45">
                  <c:v>121.9</c:v>
                </c:pt>
                <c:pt idx="46">
                  <c:v>126.3</c:v>
                </c:pt>
                <c:pt idx="47">
                  <c:v>131</c:v>
                </c:pt>
                <c:pt idx="48">
                  <c:v>135.80000000000001</c:v>
                </c:pt>
                <c:pt idx="49">
                  <c:v>140.69999999999999</c:v>
                </c:pt>
                <c:pt idx="50">
                  <c:v>145.9</c:v>
                </c:pt>
                <c:pt idx="51">
                  <c:v>151.19999999999999</c:v>
                </c:pt>
                <c:pt idx="52">
                  <c:v>156.80000000000001</c:v>
                </c:pt>
                <c:pt idx="53">
                  <c:v>162.5</c:v>
                </c:pt>
                <c:pt idx="54">
                  <c:v>168.5</c:v>
                </c:pt>
                <c:pt idx="55">
                  <c:v>174.7</c:v>
                </c:pt>
                <c:pt idx="56">
                  <c:v>181.1</c:v>
                </c:pt>
                <c:pt idx="57">
                  <c:v>187.7</c:v>
                </c:pt>
                <c:pt idx="58">
                  <c:v>194.6</c:v>
                </c:pt>
                <c:pt idx="59">
                  <c:v>201.7</c:v>
                </c:pt>
                <c:pt idx="60">
                  <c:v>209.1</c:v>
                </c:pt>
                <c:pt idx="61">
                  <c:v>216.7</c:v>
                </c:pt>
                <c:pt idx="62">
                  <c:v>224.7</c:v>
                </c:pt>
                <c:pt idx="63">
                  <c:v>232.9</c:v>
                </c:pt>
                <c:pt idx="64">
                  <c:v>241.4</c:v>
                </c:pt>
                <c:pt idx="65">
                  <c:v>250.3</c:v>
                </c:pt>
                <c:pt idx="66">
                  <c:v>259.5</c:v>
                </c:pt>
                <c:pt idx="67">
                  <c:v>269</c:v>
                </c:pt>
                <c:pt idx="68">
                  <c:v>278.8</c:v>
                </c:pt>
                <c:pt idx="69">
                  <c:v>289</c:v>
                </c:pt>
                <c:pt idx="70">
                  <c:v>299.60000000000002</c:v>
                </c:pt>
                <c:pt idx="71">
                  <c:v>310.60000000000002</c:v>
                </c:pt>
                <c:pt idx="72">
                  <c:v>322</c:v>
                </c:pt>
                <c:pt idx="73">
                  <c:v>333.8</c:v>
                </c:pt>
                <c:pt idx="74">
                  <c:v>346</c:v>
                </c:pt>
                <c:pt idx="75">
                  <c:v>358.7</c:v>
                </c:pt>
                <c:pt idx="76">
                  <c:v>371.8</c:v>
                </c:pt>
                <c:pt idx="77">
                  <c:v>385.4</c:v>
                </c:pt>
                <c:pt idx="78">
                  <c:v>399.5</c:v>
                </c:pt>
                <c:pt idx="79">
                  <c:v>414.2</c:v>
                </c:pt>
                <c:pt idx="80">
                  <c:v>429.4</c:v>
                </c:pt>
                <c:pt idx="81">
                  <c:v>445.1</c:v>
                </c:pt>
                <c:pt idx="82">
                  <c:v>461.4</c:v>
                </c:pt>
                <c:pt idx="83">
                  <c:v>478.3</c:v>
                </c:pt>
                <c:pt idx="84">
                  <c:v>495.8</c:v>
                </c:pt>
                <c:pt idx="85">
                  <c:v>514</c:v>
                </c:pt>
                <c:pt idx="86">
                  <c:v>532.79999999999995</c:v>
                </c:pt>
                <c:pt idx="87">
                  <c:v>552.29999999999995</c:v>
                </c:pt>
                <c:pt idx="88">
                  <c:v>572.5</c:v>
                </c:pt>
                <c:pt idx="89">
                  <c:v>593.5</c:v>
                </c:pt>
                <c:pt idx="90">
                  <c:v>615.29999999999995</c:v>
                </c:pt>
                <c:pt idx="91">
                  <c:v>637.79999999999995</c:v>
                </c:pt>
                <c:pt idx="92">
                  <c:v>661.2</c:v>
                </c:pt>
                <c:pt idx="93">
                  <c:v>685.4</c:v>
                </c:pt>
                <c:pt idx="94">
                  <c:v>710.5</c:v>
                </c:pt>
              </c:numCache>
            </c:numRef>
          </c:xVal>
          <c:yVal>
            <c:numRef>
              <c:f>[2]All!$H$2:$H$96</c:f>
              <c:numCache>
                <c:formatCode>General</c:formatCode>
                <c:ptCount val="95"/>
                <c:pt idx="0">
                  <c:v>742.96375</c:v>
                </c:pt>
                <c:pt idx="1">
                  <c:v>973.70974999999999</c:v>
                </c:pt>
                <c:pt idx="2">
                  <c:v>1301.25875</c:v>
                </c:pt>
                <c:pt idx="3">
                  <c:v>695.75399999999991</c:v>
                </c:pt>
                <c:pt idx="4">
                  <c:v>1216.0767499999999</c:v>
                </c:pt>
                <c:pt idx="5">
                  <c:v>1081.70975</c:v>
                </c:pt>
                <c:pt idx="6">
                  <c:v>1150.4904999999999</c:v>
                </c:pt>
                <c:pt idx="7">
                  <c:v>1208.4849999999999</c:v>
                </c:pt>
                <c:pt idx="8">
                  <c:v>1507.7617500000001</c:v>
                </c:pt>
                <c:pt idx="9">
                  <c:v>1644.5709999999999</c:v>
                </c:pt>
                <c:pt idx="10">
                  <c:v>1822.5249999999999</c:v>
                </c:pt>
                <c:pt idx="11">
                  <c:v>2299.7624999999998</c:v>
                </c:pt>
                <c:pt idx="12">
                  <c:v>3519.19</c:v>
                </c:pt>
                <c:pt idx="13">
                  <c:v>2959.96</c:v>
                </c:pt>
                <c:pt idx="14">
                  <c:v>4001.8275000000003</c:v>
                </c:pt>
                <c:pt idx="15">
                  <c:v>4802.4375</c:v>
                </c:pt>
                <c:pt idx="16">
                  <c:v>5207.5950000000003</c:v>
                </c:pt>
                <c:pt idx="17">
                  <c:v>6258.3899999999994</c:v>
                </c:pt>
                <c:pt idx="18">
                  <c:v>9088.09</c:v>
                </c:pt>
                <c:pt idx="19">
                  <c:v>11002.962500000001</c:v>
                </c:pt>
                <c:pt idx="20">
                  <c:v>11894.877499999999</c:v>
                </c:pt>
                <c:pt idx="21">
                  <c:v>13621.025000000001</c:v>
                </c:pt>
                <c:pt idx="22">
                  <c:v>16219.05</c:v>
                </c:pt>
                <c:pt idx="23">
                  <c:v>18010.325000000001</c:v>
                </c:pt>
                <c:pt idx="24">
                  <c:v>21155.275000000001</c:v>
                </c:pt>
                <c:pt idx="25">
                  <c:v>24111.525000000001</c:v>
                </c:pt>
                <c:pt idx="26">
                  <c:v>29342.224999999999</c:v>
                </c:pt>
                <c:pt idx="27">
                  <c:v>32497.75</c:v>
                </c:pt>
                <c:pt idx="28">
                  <c:v>38357.125</c:v>
                </c:pt>
                <c:pt idx="29">
                  <c:v>44642.825000000004</c:v>
                </c:pt>
                <c:pt idx="30">
                  <c:v>56252.824999999997</c:v>
                </c:pt>
                <c:pt idx="31">
                  <c:v>65367.299999999996</c:v>
                </c:pt>
                <c:pt idx="32">
                  <c:v>75475.875</c:v>
                </c:pt>
                <c:pt idx="33">
                  <c:v>84795.15</c:v>
                </c:pt>
                <c:pt idx="34">
                  <c:v>101120.27499999999</c:v>
                </c:pt>
                <c:pt idx="35">
                  <c:v>117066.7</c:v>
                </c:pt>
                <c:pt idx="36">
                  <c:v>133816.25</c:v>
                </c:pt>
                <c:pt idx="37">
                  <c:v>149399</c:v>
                </c:pt>
                <c:pt idx="38">
                  <c:v>169572.5</c:v>
                </c:pt>
                <c:pt idx="39">
                  <c:v>191070.25</c:v>
                </c:pt>
                <c:pt idx="40">
                  <c:v>210269.5</c:v>
                </c:pt>
                <c:pt idx="41">
                  <c:v>232326.5</c:v>
                </c:pt>
                <c:pt idx="42">
                  <c:v>259625.25</c:v>
                </c:pt>
                <c:pt idx="43">
                  <c:v>289144.75</c:v>
                </c:pt>
                <c:pt idx="44">
                  <c:v>305194.75</c:v>
                </c:pt>
                <c:pt idx="45">
                  <c:v>344781</c:v>
                </c:pt>
                <c:pt idx="46">
                  <c:v>367367.25</c:v>
                </c:pt>
                <c:pt idx="47">
                  <c:v>391688</c:v>
                </c:pt>
                <c:pt idx="48">
                  <c:v>415937.25</c:v>
                </c:pt>
                <c:pt idx="49">
                  <c:v>443721</c:v>
                </c:pt>
                <c:pt idx="50">
                  <c:v>464961.25</c:v>
                </c:pt>
                <c:pt idx="51">
                  <c:v>494776.25</c:v>
                </c:pt>
                <c:pt idx="52">
                  <c:v>512852.75</c:v>
                </c:pt>
                <c:pt idx="53">
                  <c:v>529208.5</c:v>
                </c:pt>
                <c:pt idx="54">
                  <c:v>526659.5</c:v>
                </c:pt>
                <c:pt idx="55">
                  <c:v>560797.5</c:v>
                </c:pt>
                <c:pt idx="56">
                  <c:v>565487</c:v>
                </c:pt>
                <c:pt idx="57">
                  <c:v>568958</c:v>
                </c:pt>
                <c:pt idx="58">
                  <c:v>568268.5</c:v>
                </c:pt>
                <c:pt idx="59">
                  <c:v>579938.5</c:v>
                </c:pt>
                <c:pt idx="60">
                  <c:v>564012.75</c:v>
                </c:pt>
                <c:pt idx="61">
                  <c:v>560082.5</c:v>
                </c:pt>
                <c:pt idx="62">
                  <c:v>562533.25</c:v>
                </c:pt>
                <c:pt idx="63">
                  <c:v>551958.75</c:v>
                </c:pt>
                <c:pt idx="64">
                  <c:v>549597.5</c:v>
                </c:pt>
                <c:pt idx="65">
                  <c:v>516005.25</c:v>
                </c:pt>
                <c:pt idx="66">
                  <c:v>508207.75</c:v>
                </c:pt>
                <c:pt idx="67">
                  <c:v>509569.5</c:v>
                </c:pt>
                <c:pt idx="68">
                  <c:v>473709.5</c:v>
                </c:pt>
                <c:pt idx="69">
                  <c:v>460045</c:v>
                </c:pt>
                <c:pt idx="70">
                  <c:v>446633</c:v>
                </c:pt>
                <c:pt idx="71">
                  <c:v>422755.75</c:v>
                </c:pt>
                <c:pt idx="72">
                  <c:v>400675.25</c:v>
                </c:pt>
                <c:pt idx="73">
                  <c:v>385538</c:v>
                </c:pt>
                <c:pt idx="74">
                  <c:v>361711</c:v>
                </c:pt>
                <c:pt idx="75">
                  <c:v>339965.25</c:v>
                </c:pt>
                <c:pt idx="76">
                  <c:v>321033.5</c:v>
                </c:pt>
                <c:pt idx="77">
                  <c:v>311959</c:v>
                </c:pt>
                <c:pt idx="78">
                  <c:v>283838.25</c:v>
                </c:pt>
                <c:pt idx="79">
                  <c:v>269526.5</c:v>
                </c:pt>
                <c:pt idx="80">
                  <c:v>248989.75</c:v>
                </c:pt>
                <c:pt idx="81">
                  <c:v>227162.5</c:v>
                </c:pt>
                <c:pt idx="82">
                  <c:v>203503.25</c:v>
                </c:pt>
                <c:pt idx="83">
                  <c:v>192261.75</c:v>
                </c:pt>
                <c:pt idx="84">
                  <c:v>175320</c:v>
                </c:pt>
                <c:pt idx="85">
                  <c:v>158725.25</c:v>
                </c:pt>
                <c:pt idx="86">
                  <c:v>144540</c:v>
                </c:pt>
                <c:pt idx="87">
                  <c:v>135384.75</c:v>
                </c:pt>
                <c:pt idx="88">
                  <c:v>113634.75</c:v>
                </c:pt>
                <c:pt idx="89">
                  <c:v>110849.5</c:v>
                </c:pt>
                <c:pt idx="90">
                  <c:v>88526.35</c:v>
                </c:pt>
                <c:pt idx="91">
                  <c:v>85650.725000000006</c:v>
                </c:pt>
                <c:pt idx="92">
                  <c:v>73190.600000000006</c:v>
                </c:pt>
                <c:pt idx="93">
                  <c:v>65119.574999999997</c:v>
                </c:pt>
                <c:pt idx="94">
                  <c:v>55557.8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48-C148-8D1F-5728AB0F4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00911"/>
        <c:axId val="1679298415"/>
      </c:scatterChart>
      <c:valAx>
        <c:axId val="1679300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Mobility</a:t>
                </a:r>
                <a:r>
                  <a:rPr lang="en-US" sz="1400" baseline="0"/>
                  <a:t> Diameter(nm)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9298415"/>
        <c:crosses val="autoZero"/>
        <c:crossBetween val="midCat"/>
      </c:valAx>
      <c:valAx>
        <c:axId val="167929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dN/dlogDp(#/cm</a:t>
                </a:r>
                <a:r>
                  <a:rPr lang="en-US" sz="1400" baseline="30000"/>
                  <a:t>3</a:t>
                </a:r>
                <a:r>
                  <a:rPr lang="en-US" sz="14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93009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A549 -IL8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14700193423595"/>
          <c:y val="9.889343832020997E-2"/>
          <c:w val="0.84657640232108322"/>
          <c:h val="0.839266561679790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'[3]A549 combine'!$Z$8:$Z$17</c:f>
                <c:numCache>
                  <c:formatCode>General</c:formatCode>
                  <c:ptCount val="10"/>
                  <c:pt idx="0">
                    <c:v>0.14413217476030912</c:v>
                  </c:pt>
                  <c:pt idx="1">
                    <c:v>0.16244511445331231</c:v>
                  </c:pt>
                  <c:pt idx="2">
                    <c:v>0.16418019650277765</c:v>
                  </c:pt>
                  <c:pt idx="3">
                    <c:v>0.12510799600302216</c:v>
                  </c:pt>
                  <c:pt idx="4">
                    <c:v>0.14383009111572981</c:v>
                  </c:pt>
                  <c:pt idx="5">
                    <c:v>0.10948833366977855</c:v>
                  </c:pt>
                  <c:pt idx="6">
                    <c:v>0.12055576411323113</c:v>
                  </c:pt>
                  <c:pt idx="7">
                    <c:v>0.10829983645599946</c:v>
                  </c:pt>
                  <c:pt idx="8">
                    <c:v>9.6507137681447169E-2</c:v>
                  </c:pt>
                  <c:pt idx="9">
                    <c:v>0.20957436258023585</c:v>
                  </c:pt>
                </c:numCache>
              </c:numRef>
            </c:plus>
            <c:minus>
              <c:numRef>
                <c:f>'[3]A549 combine'!$Z$8:$Z$17</c:f>
                <c:numCache>
                  <c:formatCode>General</c:formatCode>
                  <c:ptCount val="10"/>
                  <c:pt idx="0">
                    <c:v>0.14413217476030912</c:v>
                  </c:pt>
                  <c:pt idx="1">
                    <c:v>0.16244511445331231</c:v>
                  </c:pt>
                  <c:pt idx="2">
                    <c:v>0.16418019650277765</c:v>
                  </c:pt>
                  <c:pt idx="3">
                    <c:v>0.12510799600302216</c:v>
                  </c:pt>
                  <c:pt idx="4">
                    <c:v>0.14383009111572981</c:v>
                  </c:pt>
                  <c:pt idx="5">
                    <c:v>0.10948833366977855</c:v>
                  </c:pt>
                  <c:pt idx="6">
                    <c:v>0.12055576411323113</c:v>
                  </c:pt>
                  <c:pt idx="7">
                    <c:v>0.10829983645599946</c:v>
                  </c:pt>
                  <c:pt idx="8">
                    <c:v>9.6507137681447169E-2</c:v>
                  </c:pt>
                  <c:pt idx="9">
                    <c:v>0.20957436258023585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'[3]A549 combine'!$V$8:$V$17</c:f>
              <c:strCache>
                <c:ptCount val="10"/>
                <c:pt idx="0">
                  <c:v>FH</c:v>
                </c:pt>
                <c:pt idx="1">
                  <c:v>FM</c:v>
                </c:pt>
                <c:pt idx="2">
                  <c:v>FL</c:v>
                </c:pt>
                <c:pt idx="3">
                  <c:v>AH</c:v>
                </c:pt>
                <c:pt idx="4">
                  <c:v>AM</c:v>
                </c:pt>
                <c:pt idx="5">
                  <c:v>AL</c:v>
                </c:pt>
                <c:pt idx="6">
                  <c:v>SH</c:v>
                </c:pt>
                <c:pt idx="7">
                  <c:v>SM</c:v>
                </c:pt>
                <c:pt idx="8">
                  <c:v>SL</c:v>
                </c:pt>
                <c:pt idx="9">
                  <c:v>LPS</c:v>
                </c:pt>
              </c:strCache>
            </c:strRef>
          </c:cat>
          <c:val>
            <c:numRef>
              <c:f>'[3]A549 combine'!$W$8:$W$17</c:f>
              <c:numCache>
                <c:formatCode>General</c:formatCode>
                <c:ptCount val="10"/>
                <c:pt idx="0">
                  <c:v>1.9968004502056225</c:v>
                </c:pt>
                <c:pt idx="1">
                  <c:v>1.8351289221216716</c:v>
                </c:pt>
                <c:pt idx="2">
                  <c:v>1.5871604465580527</c:v>
                </c:pt>
                <c:pt idx="3">
                  <c:v>2.2657414233583797</c:v>
                </c:pt>
                <c:pt idx="4">
                  <c:v>1.9228137415275097</c:v>
                </c:pt>
                <c:pt idx="5">
                  <c:v>1.5776912214469041</c:v>
                </c:pt>
                <c:pt idx="6">
                  <c:v>2.6180872364289276</c:v>
                </c:pt>
                <c:pt idx="7">
                  <c:v>2.002062639550914</c:v>
                </c:pt>
                <c:pt idx="8">
                  <c:v>1.6329170006347773</c:v>
                </c:pt>
                <c:pt idx="9">
                  <c:v>1.7279253241425669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5-1D49-B680-40EE09C7E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9780639"/>
        <c:axId val="802181967"/>
      </c:barChart>
      <c:catAx>
        <c:axId val="1119780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181967"/>
        <c:crosses val="autoZero"/>
        <c:auto val="1"/>
        <c:lblAlgn val="ctr"/>
        <c:lblOffset val="100"/>
        <c:noMultiLvlLbl val="0"/>
      </c:catAx>
      <c:valAx>
        <c:axId val="80218196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Fold</a:t>
                </a:r>
                <a:r>
                  <a:rPr lang="en-US" sz="1400" baseline="0"/>
                  <a:t> Increase with Control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2.5145067698259187E-2"/>
              <c:y val="0.312406719160104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780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A549-IL8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'[3]A549 combine'!$AK$8</c:f>
              <c:strCache>
                <c:ptCount val="1"/>
                <c:pt idx="0">
                  <c:v>Fresh CPs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'[3]A549 combine'!$AH$3:$AH$6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0.16418019650277765</c:v>
                  </c:pt>
                  <c:pt idx="2">
                    <c:v>0.16244511445331231</c:v>
                  </c:pt>
                  <c:pt idx="3">
                    <c:v>0.14413217476030912</c:v>
                  </c:pt>
                </c:numCache>
              </c:numRef>
            </c:plus>
            <c:minus>
              <c:numRef>
                <c:f>'[3]A549 combine'!$AH$3:$AH$6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0.16418019650277765</c:v>
                  </c:pt>
                  <c:pt idx="2">
                    <c:v>0.16244511445331231</c:v>
                  </c:pt>
                  <c:pt idx="3">
                    <c:v>0.14413217476030912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'[3]A549 combine'!$AL$7:$AO$7</c:f>
              <c:strCache>
                <c:ptCount val="4"/>
                <c:pt idx="0">
                  <c:v>positive control</c:v>
                </c:pt>
                <c:pt idx="1">
                  <c:v>1.5</c:v>
                </c:pt>
                <c:pt idx="2">
                  <c:v>6</c:v>
                </c:pt>
                <c:pt idx="3">
                  <c:v>12</c:v>
                </c:pt>
              </c:strCache>
            </c:strRef>
          </c:cat>
          <c:val>
            <c:numRef>
              <c:f>'[3]A549 combine'!$AL$8:$AO$8</c:f>
              <c:numCache>
                <c:formatCode>General</c:formatCode>
                <c:ptCount val="4"/>
                <c:pt idx="0">
                  <c:v>0</c:v>
                </c:pt>
                <c:pt idx="1">
                  <c:v>1.5871604465580527</c:v>
                </c:pt>
                <c:pt idx="2">
                  <c:v>1.8351289221216716</c:v>
                </c:pt>
                <c:pt idx="3">
                  <c:v>1.9968004502056225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1-C440-8374-E89789FE36A5}"/>
            </c:ext>
          </c:extLst>
        </c:ser>
        <c:ser>
          <c:idx val="1"/>
          <c:order val="1"/>
          <c:tx>
            <c:strRef>
              <c:f>'[3]A549 combine'!$AK$9</c:f>
              <c:strCache>
                <c:ptCount val="1"/>
                <c:pt idx="0">
                  <c:v>Aged  CPs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C1-C440-8374-E89789FE36A5}"/>
              </c:ext>
            </c:extLst>
          </c:dPt>
          <c:errBars>
            <c:errBarType val="both"/>
            <c:errValType val="cust"/>
            <c:noEndCap val="0"/>
            <c:plus>
              <c:numRef>
                <c:f>'[3]A549 combine'!$AI$3:$AI$6</c:f>
                <c:numCache>
                  <c:formatCode>General</c:formatCode>
                  <c:ptCount val="4"/>
                  <c:pt idx="0">
                    <c:v>0.20957436258023585</c:v>
                  </c:pt>
                  <c:pt idx="1">
                    <c:v>0.10948833366977855</c:v>
                  </c:pt>
                  <c:pt idx="2">
                    <c:v>0.14383009111572981</c:v>
                  </c:pt>
                  <c:pt idx="3">
                    <c:v>0.12510799600302216</c:v>
                  </c:pt>
                </c:numCache>
              </c:numRef>
            </c:plus>
            <c:minus>
              <c:numRef>
                <c:f>'[3]A549 combine'!$AI$3:$AI$6</c:f>
                <c:numCache>
                  <c:formatCode>General</c:formatCode>
                  <c:ptCount val="4"/>
                  <c:pt idx="0">
                    <c:v>0.20957436258023585</c:v>
                  </c:pt>
                  <c:pt idx="1">
                    <c:v>0.10948833366977855</c:v>
                  </c:pt>
                  <c:pt idx="2">
                    <c:v>0.14383009111572981</c:v>
                  </c:pt>
                  <c:pt idx="3">
                    <c:v>0.12510799600302216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'[3]A549 combine'!$AL$7:$AO$7</c:f>
              <c:strCache>
                <c:ptCount val="4"/>
                <c:pt idx="0">
                  <c:v>positive control</c:v>
                </c:pt>
                <c:pt idx="1">
                  <c:v>1.5</c:v>
                </c:pt>
                <c:pt idx="2">
                  <c:v>6</c:v>
                </c:pt>
                <c:pt idx="3">
                  <c:v>12</c:v>
                </c:pt>
              </c:strCache>
            </c:strRef>
          </c:cat>
          <c:val>
            <c:numRef>
              <c:f>'[3]A549 combine'!$AL$9:$AO$9</c:f>
              <c:numCache>
                <c:formatCode>General</c:formatCode>
                <c:ptCount val="4"/>
                <c:pt idx="0">
                  <c:v>1.7279253241425669</c:v>
                </c:pt>
                <c:pt idx="1">
                  <c:v>1.5776912214469041</c:v>
                </c:pt>
                <c:pt idx="2">
                  <c:v>1.9228137415275097</c:v>
                </c:pt>
                <c:pt idx="3">
                  <c:v>2.2657414233583797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C1-C440-8374-E89789FE36A5}"/>
            </c:ext>
          </c:extLst>
        </c:ser>
        <c:ser>
          <c:idx val="2"/>
          <c:order val="2"/>
          <c:tx>
            <c:strRef>
              <c:f>'[3]A549 combine'!$AK$10</c:f>
              <c:strCache>
                <c:ptCount val="1"/>
                <c:pt idx="0">
                  <c:v>Aged CPs+ SOA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'[3]A549 combine'!$AJ$3:$AJ$6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9.6507137681447169E-2</c:v>
                  </c:pt>
                  <c:pt idx="2">
                    <c:v>0.10829983645599946</c:v>
                  </c:pt>
                  <c:pt idx="3">
                    <c:v>0.12055576411323113</c:v>
                  </c:pt>
                </c:numCache>
              </c:numRef>
            </c:plus>
            <c:minus>
              <c:numRef>
                <c:f>'[3]A549 combine'!$AJ$3:$AJ$6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9.6507137681447169E-2</c:v>
                  </c:pt>
                  <c:pt idx="2">
                    <c:v>0.10829983645599946</c:v>
                  </c:pt>
                  <c:pt idx="3">
                    <c:v>0.12055576411323113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'[3]A549 combine'!$AL$7:$AO$7</c:f>
              <c:strCache>
                <c:ptCount val="4"/>
                <c:pt idx="0">
                  <c:v>positive control</c:v>
                </c:pt>
                <c:pt idx="1">
                  <c:v>1.5</c:v>
                </c:pt>
                <c:pt idx="2">
                  <c:v>6</c:v>
                </c:pt>
                <c:pt idx="3">
                  <c:v>12</c:v>
                </c:pt>
              </c:strCache>
            </c:strRef>
          </c:cat>
          <c:val>
            <c:numRef>
              <c:f>'[3]A549 combine'!$AL$10:$AO$10</c:f>
              <c:numCache>
                <c:formatCode>General</c:formatCode>
                <c:ptCount val="4"/>
                <c:pt idx="0">
                  <c:v>0</c:v>
                </c:pt>
                <c:pt idx="1">
                  <c:v>1.6329170006347773</c:v>
                </c:pt>
                <c:pt idx="2">
                  <c:v>2.002062639550914</c:v>
                </c:pt>
                <c:pt idx="3">
                  <c:v>2.6180872364289276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C1-C440-8374-E89789FE3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24960"/>
        <c:axId val="54472336"/>
      </c:barChart>
      <c:catAx>
        <c:axId val="5392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Dose(</a:t>
                </a:r>
                <a:r>
                  <a:rPr lang="en-US" sz="1800" b="0" i="0" u="none" strike="noStrike" baseline="0">
                    <a:effectLst/>
                  </a:rPr>
                  <a:t>µg/cm</a:t>
                </a:r>
                <a:r>
                  <a:rPr lang="en-US" sz="1800" b="0" i="0" u="none" strike="noStrike" baseline="30000">
                    <a:effectLst/>
                  </a:rPr>
                  <a:t>2</a:t>
                </a:r>
                <a:r>
                  <a:rPr lang="en-US" sz="1800" b="0" i="0" u="none" strike="noStrike" baseline="0">
                    <a:effectLst/>
                  </a:rPr>
                  <a:t>) </a:t>
                </a:r>
                <a:endParaRPr lang="en-US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72336"/>
        <c:crosses val="autoZero"/>
        <c:auto val="1"/>
        <c:lblAlgn val="ctr"/>
        <c:lblOffset val="100"/>
        <c:noMultiLvlLbl val="0"/>
      </c:catAx>
      <c:valAx>
        <c:axId val="54472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Fold</a:t>
                </a:r>
                <a:r>
                  <a:rPr lang="en-US" sz="1800" baseline="0"/>
                  <a:t> increase  with control</a:t>
                </a:r>
                <a:endParaRPr lang="en-US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249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299212598425202"/>
          <c:y val="0.11456422598337998"/>
          <c:w val="0.16901641281706578"/>
          <c:h val="0.10459641480985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A549-THP std error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'[3]A549-THP Combine'!$Q$3:$Q$12</c:f>
                <c:numCache>
                  <c:formatCode>General</c:formatCode>
                  <c:ptCount val="10"/>
                  <c:pt idx="0">
                    <c:v>6.0400601644886837E-2</c:v>
                  </c:pt>
                  <c:pt idx="1">
                    <c:v>7.1271603983217427E-2</c:v>
                  </c:pt>
                  <c:pt idx="2">
                    <c:v>8.228475513292885E-2</c:v>
                  </c:pt>
                  <c:pt idx="3">
                    <c:v>6.5019572450836019E-2</c:v>
                  </c:pt>
                  <c:pt idx="4">
                    <c:v>3.6356863685401017E-2</c:v>
                  </c:pt>
                  <c:pt idx="5">
                    <c:v>3.4063880121515726E-2</c:v>
                  </c:pt>
                  <c:pt idx="6">
                    <c:v>4.6936791274794963E-2</c:v>
                  </c:pt>
                  <c:pt idx="7">
                    <c:v>5.3776569119254769E-2</c:v>
                  </c:pt>
                  <c:pt idx="8">
                    <c:v>6.8460046244433553E-2</c:v>
                  </c:pt>
                  <c:pt idx="9">
                    <c:v>0.16501714058481168</c:v>
                  </c:pt>
                </c:numCache>
              </c:numRef>
            </c:plus>
            <c:minus>
              <c:numRef>
                <c:f>'[3]A549-THP Combine'!$Q$3:$Q$12</c:f>
                <c:numCache>
                  <c:formatCode>General</c:formatCode>
                  <c:ptCount val="10"/>
                  <c:pt idx="0">
                    <c:v>6.0400601644886837E-2</c:v>
                  </c:pt>
                  <c:pt idx="1">
                    <c:v>7.1271603983217427E-2</c:v>
                  </c:pt>
                  <c:pt idx="2">
                    <c:v>8.228475513292885E-2</c:v>
                  </c:pt>
                  <c:pt idx="3">
                    <c:v>6.5019572450836019E-2</c:v>
                  </c:pt>
                  <c:pt idx="4">
                    <c:v>3.6356863685401017E-2</c:v>
                  </c:pt>
                  <c:pt idx="5">
                    <c:v>3.4063880121515726E-2</c:v>
                  </c:pt>
                  <c:pt idx="6">
                    <c:v>4.6936791274794963E-2</c:v>
                  </c:pt>
                  <c:pt idx="7">
                    <c:v>5.3776569119254769E-2</c:v>
                  </c:pt>
                  <c:pt idx="8">
                    <c:v>6.8460046244433553E-2</c:v>
                  </c:pt>
                  <c:pt idx="9">
                    <c:v>0.16501714058481168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'[3]A549-THP Combine'!$M$3:$M$12</c:f>
              <c:strCache>
                <c:ptCount val="10"/>
                <c:pt idx="0">
                  <c:v>FH</c:v>
                </c:pt>
                <c:pt idx="1">
                  <c:v>FM</c:v>
                </c:pt>
                <c:pt idx="2">
                  <c:v>FL</c:v>
                </c:pt>
                <c:pt idx="3">
                  <c:v>AH</c:v>
                </c:pt>
                <c:pt idx="4">
                  <c:v>AM</c:v>
                </c:pt>
                <c:pt idx="5">
                  <c:v>AL</c:v>
                </c:pt>
                <c:pt idx="6">
                  <c:v>SH</c:v>
                </c:pt>
                <c:pt idx="7">
                  <c:v>SM</c:v>
                </c:pt>
                <c:pt idx="8">
                  <c:v>SL</c:v>
                </c:pt>
                <c:pt idx="9">
                  <c:v>LPS</c:v>
                </c:pt>
              </c:strCache>
            </c:strRef>
          </c:cat>
          <c:val>
            <c:numRef>
              <c:f>'[3]A549-THP Combine'!$N$3:$N$12</c:f>
              <c:numCache>
                <c:formatCode>General</c:formatCode>
                <c:ptCount val="10"/>
                <c:pt idx="0">
                  <c:v>1.4912704624996713</c:v>
                </c:pt>
                <c:pt idx="1">
                  <c:v>1.4058092103523971</c:v>
                </c:pt>
                <c:pt idx="2">
                  <c:v>1.2998826903796736</c:v>
                </c:pt>
                <c:pt idx="3">
                  <c:v>1.6274814338990913</c:v>
                </c:pt>
                <c:pt idx="4">
                  <c:v>1.5398679439299761</c:v>
                </c:pt>
                <c:pt idx="5">
                  <c:v>1.4422773256291281</c:v>
                </c:pt>
                <c:pt idx="6">
                  <c:v>1.8393461811564338</c:v>
                </c:pt>
                <c:pt idx="7">
                  <c:v>1.6133025657617415</c:v>
                </c:pt>
                <c:pt idx="8">
                  <c:v>1.3528864301442987</c:v>
                </c:pt>
                <c:pt idx="9">
                  <c:v>2.0553632260345611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8-2941-AA22-4987D7BB7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5055935"/>
        <c:axId val="1190424239"/>
      </c:barChart>
      <c:catAx>
        <c:axId val="895055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424239"/>
        <c:crosses val="autoZero"/>
        <c:auto val="1"/>
        <c:lblAlgn val="ctr"/>
        <c:lblOffset val="100"/>
        <c:noMultiLvlLbl val="0"/>
      </c:catAx>
      <c:valAx>
        <c:axId val="119042423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Fold</a:t>
                </a:r>
                <a:r>
                  <a:rPr lang="en-US" sz="1400" baseline="0"/>
                  <a:t> Increase with control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055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A549-CYP1A1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'[4]A549 Combine'!$I$15:$I$23</c:f>
                <c:numCache>
                  <c:formatCode>General</c:formatCode>
                  <c:ptCount val="9"/>
                  <c:pt idx="0">
                    <c:v>1.0870272714000964</c:v>
                  </c:pt>
                  <c:pt idx="1">
                    <c:v>8.3203121854361461E-2</c:v>
                  </c:pt>
                  <c:pt idx="2">
                    <c:v>0.58612291135795724</c:v>
                  </c:pt>
                  <c:pt idx="3">
                    <c:v>0.90886525711659316</c:v>
                  </c:pt>
                  <c:pt idx="4">
                    <c:v>2.1706461909052086</c:v>
                  </c:pt>
                  <c:pt idx="5">
                    <c:v>1.0372605165737967</c:v>
                  </c:pt>
                  <c:pt idx="6">
                    <c:v>0.10605066072747193</c:v>
                  </c:pt>
                  <c:pt idx="7">
                    <c:v>0.88369141607764179</c:v>
                  </c:pt>
                  <c:pt idx="8">
                    <c:v>2.4948537564051989</c:v>
                  </c:pt>
                </c:numCache>
              </c:numRef>
            </c:plus>
            <c:minus>
              <c:numRef>
                <c:f>'[4]A549 Combine'!$I$15:$I$23</c:f>
                <c:numCache>
                  <c:formatCode>General</c:formatCode>
                  <c:ptCount val="9"/>
                  <c:pt idx="0">
                    <c:v>1.0870272714000964</c:v>
                  </c:pt>
                  <c:pt idx="1">
                    <c:v>8.3203121854361461E-2</c:v>
                  </c:pt>
                  <c:pt idx="2">
                    <c:v>0.58612291135795724</c:v>
                  </c:pt>
                  <c:pt idx="3">
                    <c:v>0.90886525711659316</c:v>
                  </c:pt>
                  <c:pt idx="4">
                    <c:v>2.1706461909052086</c:v>
                  </c:pt>
                  <c:pt idx="5">
                    <c:v>1.0372605165737967</c:v>
                  </c:pt>
                  <c:pt idx="6">
                    <c:v>0.10605066072747193</c:v>
                  </c:pt>
                  <c:pt idx="7">
                    <c:v>0.88369141607764179</c:v>
                  </c:pt>
                  <c:pt idx="8">
                    <c:v>2.4948537564051989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'[4]A549 Combine'!$G$15:$G$23</c:f>
              <c:numCache>
                <c:formatCode>General</c:formatCode>
                <c:ptCount val="9"/>
                <c:pt idx="0">
                  <c:v>5.037588806339282</c:v>
                </c:pt>
                <c:pt idx="1">
                  <c:v>2.3954276207837113</c:v>
                </c:pt>
                <c:pt idx="2">
                  <c:v>2.1688202785430724</c:v>
                </c:pt>
                <c:pt idx="3">
                  <c:v>2.3563480819306815</c:v>
                </c:pt>
                <c:pt idx="4">
                  <c:v>3.9150919137510249</c:v>
                </c:pt>
                <c:pt idx="5">
                  <c:v>1.1427805693447999</c:v>
                </c:pt>
                <c:pt idx="6">
                  <c:v>7.7988718861121598</c:v>
                </c:pt>
                <c:pt idx="7">
                  <c:v>2.3595527303169641</c:v>
                </c:pt>
                <c:pt idx="8">
                  <c:v>6.3615423609156432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1-4142-A388-C75323C5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380239"/>
        <c:axId val="80375743"/>
      </c:barChart>
      <c:catAx>
        <c:axId val="8038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75743"/>
        <c:crosses val="autoZero"/>
        <c:auto val="1"/>
        <c:lblAlgn val="ctr"/>
        <c:lblOffset val="100"/>
        <c:noMultiLvlLbl val="0"/>
      </c:catAx>
      <c:valAx>
        <c:axId val="8037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8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A549-THP1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'[4]A549-THP Combine'!$O$2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'[4]A549-THP Combine'!$Q$3:$Q$11</c:f>
                <c:numCache>
                  <c:formatCode>General</c:formatCode>
                  <c:ptCount val="9"/>
                  <c:pt idx="0">
                    <c:v>0.42504955324474486</c:v>
                  </c:pt>
                  <c:pt idx="1">
                    <c:v>1.1244483702106765</c:v>
                  </c:pt>
                  <c:pt idx="2">
                    <c:v>0.95190512170962926</c:v>
                  </c:pt>
                  <c:pt idx="3">
                    <c:v>1.243846210893059</c:v>
                  </c:pt>
                  <c:pt idx="4">
                    <c:v>0.63819403463020996</c:v>
                  </c:pt>
                  <c:pt idx="5">
                    <c:v>0.39646326593129588</c:v>
                  </c:pt>
                  <c:pt idx="6">
                    <c:v>0.8048438631178908</c:v>
                  </c:pt>
                  <c:pt idx="7">
                    <c:v>1.2010562492009835</c:v>
                  </c:pt>
                  <c:pt idx="8">
                    <c:v>1.0325246651263595</c:v>
                  </c:pt>
                </c:numCache>
              </c:numRef>
            </c:plus>
            <c:minus>
              <c:numRef>
                <c:f>'[4]A549-THP Combine'!$Q$3:$Q$11</c:f>
                <c:numCache>
                  <c:formatCode>General</c:formatCode>
                  <c:ptCount val="9"/>
                  <c:pt idx="0">
                    <c:v>0.42504955324474486</c:v>
                  </c:pt>
                  <c:pt idx="1">
                    <c:v>1.1244483702106765</c:v>
                  </c:pt>
                  <c:pt idx="2">
                    <c:v>0.95190512170962926</c:v>
                  </c:pt>
                  <c:pt idx="3">
                    <c:v>1.243846210893059</c:v>
                  </c:pt>
                  <c:pt idx="4">
                    <c:v>0.63819403463020996</c:v>
                  </c:pt>
                  <c:pt idx="5">
                    <c:v>0.39646326593129588</c:v>
                  </c:pt>
                  <c:pt idx="6">
                    <c:v>0.8048438631178908</c:v>
                  </c:pt>
                  <c:pt idx="7">
                    <c:v>1.2010562492009835</c:v>
                  </c:pt>
                  <c:pt idx="8">
                    <c:v>1.0325246651263595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'[4]A549-THP Combine'!$N$3:$N$11</c:f>
              <c:strCache>
                <c:ptCount val="9"/>
                <c:pt idx="0">
                  <c:v>FH</c:v>
                </c:pt>
                <c:pt idx="1">
                  <c:v>FM</c:v>
                </c:pt>
                <c:pt idx="2">
                  <c:v>FL</c:v>
                </c:pt>
                <c:pt idx="3">
                  <c:v>AH</c:v>
                </c:pt>
                <c:pt idx="4">
                  <c:v>AM</c:v>
                </c:pt>
                <c:pt idx="5">
                  <c:v>AL</c:v>
                </c:pt>
                <c:pt idx="6">
                  <c:v>SH</c:v>
                </c:pt>
                <c:pt idx="7">
                  <c:v>SM</c:v>
                </c:pt>
                <c:pt idx="8">
                  <c:v>SL</c:v>
                </c:pt>
              </c:strCache>
            </c:strRef>
          </c:cat>
          <c:val>
            <c:numRef>
              <c:f>'[4]A549-THP Combine'!$O$3:$O$11</c:f>
              <c:numCache>
                <c:formatCode>General</c:formatCode>
                <c:ptCount val="9"/>
                <c:pt idx="0">
                  <c:v>17.155199034720525</c:v>
                </c:pt>
                <c:pt idx="1">
                  <c:v>18.484112693644793</c:v>
                </c:pt>
                <c:pt idx="2">
                  <c:v>17.212970720751812</c:v>
                </c:pt>
                <c:pt idx="3">
                  <c:v>4.477000000816826</c:v>
                </c:pt>
                <c:pt idx="4">
                  <c:v>3.9897182897643737</c:v>
                </c:pt>
                <c:pt idx="5">
                  <c:v>2.3893603181487215</c:v>
                </c:pt>
                <c:pt idx="6">
                  <c:v>13.154542275177596</c:v>
                </c:pt>
                <c:pt idx="7">
                  <c:v>8.5293558352913106</c:v>
                </c:pt>
                <c:pt idx="8">
                  <c:v>4.6970884294384652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0-BC47-B217-0A70ECEF4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039663"/>
        <c:axId val="355035855"/>
      </c:barChart>
      <c:catAx>
        <c:axId val="35503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035855"/>
        <c:crosses val="autoZero"/>
        <c:auto val="1"/>
        <c:lblAlgn val="ctr"/>
        <c:lblOffset val="100"/>
        <c:noMultiLvlLbl val="0"/>
      </c:catAx>
      <c:valAx>
        <c:axId val="35503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039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807720</xdr:colOff>
      <xdr:row>17</xdr:row>
      <xdr:rowOff>87630</xdr:rowOff>
    </xdr:from>
    <xdr:to>
      <xdr:col>13</xdr:col>
      <xdr:colOff>289560</xdr:colOff>
      <xdr:row>32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5B6DAB-1763-5C40-8BF9-61956BD6C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937260</xdr:colOff>
      <xdr:row>34</xdr:row>
      <xdr:rowOff>11430</xdr:rowOff>
    </xdr:from>
    <xdr:to>
      <xdr:col>13</xdr:col>
      <xdr:colOff>190500</xdr:colOff>
      <xdr:row>49</xdr:row>
      <xdr:rowOff>11430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DD8721-9EAD-CF42-99DC-7F7BC8949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487680</xdr:colOff>
      <xdr:row>18</xdr:row>
      <xdr:rowOff>3810</xdr:rowOff>
    </xdr:from>
    <xdr:to>
      <xdr:col>22</xdr:col>
      <xdr:colOff>182880</xdr:colOff>
      <xdr:row>33</xdr:row>
      <xdr:rowOff>3810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645EEB-FEBF-594E-B9EA-D9F8C81A8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73</xdr:row>
      <xdr:rowOff>25400</xdr:rowOff>
    </xdr:from>
    <xdr:to>
      <xdr:col>20</xdr:col>
      <xdr:colOff>477520</xdr:colOff>
      <xdr:row>99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0506CF-F329-B137-B093-D50C8BBE3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52</xdr:row>
      <xdr:rowOff>101600</xdr:rowOff>
    </xdr:from>
    <xdr:to>
      <xdr:col>28</xdr:col>
      <xdr:colOff>698500</xdr:colOff>
      <xdr:row>75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47CFE-9919-5441-BF1A-BAF3BDC06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546100</xdr:colOff>
      <xdr:row>24</xdr:row>
      <xdr:rowOff>0</xdr:rowOff>
    </xdr:from>
    <xdr:to>
      <xdr:col>28</xdr:col>
      <xdr:colOff>736600</xdr:colOff>
      <xdr:row>48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547E78-C000-8040-9C37-A491C6E5C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</xdr:colOff>
      <xdr:row>39</xdr:row>
      <xdr:rowOff>114300</xdr:rowOff>
    </xdr:from>
    <xdr:to>
      <xdr:col>8</xdr:col>
      <xdr:colOff>692150</xdr:colOff>
      <xdr:row>58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AA37C5-308B-8D44-B09B-20FAB2A54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736600</xdr:colOff>
      <xdr:row>12</xdr:row>
      <xdr:rowOff>139700</xdr:rowOff>
    </xdr:from>
    <xdr:to>
      <xdr:col>17</xdr:col>
      <xdr:colOff>82550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5D058E-9C04-3359-AB89-534A79546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</xdr:colOff>
      <xdr:row>0</xdr:row>
      <xdr:rowOff>101600</xdr:rowOff>
    </xdr:from>
    <xdr:to>
      <xdr:col>27</xdr:col>
      <xdr:colOff>546100</xdr:colOff>
      <xdr:row>17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BB7DFB-6825-574C-B7B9-8D8346E79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ubenattah/Downloads/RESEARCH/Data%20Analysis/ECOC/ECOC%20resul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ubenattah/Downloads/RESEARCH/Data%20Analysis/SMPS/SMPS/Size%20Distribution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ubenattah/Downloads/RESEARCH/Cell%20studies/ELISA/Better%20results/ELISA%20Replicates%20Averag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ubenattah/Downloads/RESEARCH/Cell%20studies/CYP/Better%20results/CYP%20Average%20replic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C"/>
      <sheetName val="Sheet1"/>
    </sheetNames>
    <sheetDataSet>
      <sheetData sheetId="0">
        <row r="3">
          <cell r="H3">
            <v>0.78726870000000004</v>
          </cell>
        </row>
        <row r="4">
          <cell r="H4">
            <v>0.77365609999999996</v>
          </cell>
        </row>
        <row r="5">
          <cell r="H5">
            <v>0.55442230000000003</v>
          </cell>
        </row>
        <row r="13">
          <cell r="C13" t="str">
            <v>Fresh particles</v>
          </cell>
          <cell r="K13">
            <v>3.7007667554498793</v>
          </cell>
        </row>
        <row r="14">
          <cell r="C14" t="str">
            <v>Aged particles</v>
          </cell>
          <cell r="K14">
            <v>3.4180547913740149</v>
          </cell>
        </row>
        <row r="15">
          <cell r="C15" t="str">
            <v xml:space="preserve"> Aged particles +SOA </v>
          </cell>
          <cell r="K15">
            <v>1.2442770298832482</v>
          </cell>
        </row>
        <row r="20">
          <cell r="C20" t="str">
            <v>OC</v>
          </cell>
          <cell r="D20" t="str">
            <v>EC</v>
          </cell>
          <cell r="E20" t="str">
            <v>TC</v>
          </cell>
        </row>
        <row r="21">
          <cell r="C21">
            <v>2.799328</v>
          </cell>
          <cell r="D21">
            <v>10.35966</v>
          </cell>
          <cell r="E21">
            <v>13.15898</v>
          </cell>
        </row>
        <row r="22">
          <cell r="C22">
            <v>3.5786289999999998</v>
          </cell>
          <cell r="D22">
            <v>12.231949999999999</v>
          </cell>
          <cell r="E22">
            <v>15.81058</v>
          </cell>
        </row>
        <row r="23">
          <cell r="C23">
            <v>10.62167</v>
          </cell>
          <cell r="D23">
            <v>13.2163</v>
          </cell>
          <cell r="E23">
            <v>23.837969999999999</v>
          </cell>
        </row>
        <row r="25">
          <cell r="C25">
            <v>0.2399664</v>
          </cell>
          <cell r="D25">
            <v>0.61798280000000005</v>
          </cell>
          <cell r="E25">
            <v>0.85794919999999997</v>
          </cell>
        </row>
        <row r="26">
          <cell r="C26">
            <v>0.2789314</v>
          </cell>
          <cell r="D26">
            <v>0.71159760000000005</v>
          </cell>
          <cell r="E26">
            <v>0.99052910000000005</v>
          </cell>
        </row>
        <row r="27">
          <cell r="C27">
            <v>0.63108350000000002</v>
          </cell>
          <cell r="D27">
            <v>0.76081500000000002</v>
          </cell>
          <cell r="E27">
            <v>1.391899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Fresh total num conc"/>
      <sheetName val="Aged total num conc"/>
      <sheetName val="SOA total num conc"/>
    </sheetNames>
    <sheetDataSet>
      <sheetData sheetId="0">
        <row r="2">
          <cell r="A2">
            <v>24.1</v>
          </cell>
          <cell r="B2">
            <v>1159.2474999999999</v>
          </cell>
          <cell r="C2">
            <v>786.77958125195403</v>
          </cell>
          <cell r="E2">
            <v>2165.828</v>
          </cell>
          <cell r="F2">
            <v>1630.1028875411514</v>
          </cell>
          <cell r="H2">
            <v>742.96375</v>
          </cell>
          <cell r="I2">
            <v>340.91699623649851</v>
          </cell>
        </row>
        <row r="3">
          <cell r="A3">
            <v>25</v>
          </cell>
          <cell r="B3">
            <v>1703.9907499999999</v>
          </cell>
          <cell r="C3">
            <v>1158.9462224300646</v>
          </cell>
          <cell r="E3">
            <v>3057.3878</v>
          </cell>
          <cell r="F3">
            <v>1811.9298272309552</v>
          </cell>
          <cell r="H3">
            <v>973.70974999999999</v>
          </cell>
          <cell r="I3">
            <v>688.51694390933483</v>
          </cell>
        </row>
        <row r="4">
          <cell r="A4">
            <v>25.9</v>
          </cell>
          <cell r="B4">
            <v>1985.8075000000001</v>
          </cell>
          <cell r="C4">
            <v>1339.419845838115</v>
          </cell>
          <cell r="E4">
            <v>2818.9270000000001</v>
          </cell>
          <cell r="F4">
            <v>2819.6863776171986</v>
          </cell>
          <cell r="H4">
            <v>1301.25875</v>
          </cell>
          <cell r="I4">
            <v>709.77749999999992</v>
          </cell>
        </row>
        <row r="5">
          <cell r="A5">
            <v>26.9</v>
          </cell>
          <cell r="B5">
            <v>2331.21</v>
          </cell>
          <cell r="C5">
            <v>1374.0490930336757</v>
          </cell>
          <cell r="E5">
            <v>3618.2582000000002</v>
          </cell>
          <cell r="F5">
            <v>2489.3114352569864</v>
          </cell>
          <cell r="H5">
            <v>695.75399999999991</v>
          </cell>
          <cell r="I5">
            <v>795.19878852020395</v>
          </cell>
        </row>
        <row r="6">
          <cell r="A6">
            <v>27.9</v>
          </cell>
          <cell r="B6">
            <v>1660.1610000000001</v>
          </cell>
          <cell r="C6">
            <v>908.00571778008828</v>
          </cell>
          <cell r="E6">
            <v>4774.5182000000004</v>
          </cell>
          <cell r="F6">
            <v>3466.1243804148453</v>
          </cell>
          <cell r="H6">
            <v>1216.0767499999999</v>
          </cell>
          <cell r="I6">
            <v>669.6599466337999</v>
          </cell>
        </row>
        <row r="7">
          <cell r="A7">
            <v>28.9</v>
          </cell>
          <cell r="B7">
            <v>2866.0075000000002</v>
          </cell>
          <cell r="C7">
            <v>595.3137576312148</v>
          </cell>
          <cell r="E7">
            <v>4987.6376</v>
          </cell>
          <cell r="F7">
            <v>3095.9806880758783</v>
          </cell>
          <cell r="H7">
            <v>1081.70975</v>
          </cell>
          <cell r="I7">
            <v>900.70333112162052</v>
          </cell>
        </row>
        <row r="8">
          <cell r="A8">
            <v>30</v>
          </cell>
          <cell r="B8">
            <v>4136.5174999999999</v>
          </cell>
          <cell r="C8">
            <v>898.04160172288266</v>
          </cell>
          <cell r="E8">
            <v>6101.6080000000002</v>
          </cell>
          <cell r="F8">
            <v>3034.4238160019772</v>
          </cell>
          <cell r="H8">
            <v>1150.4904999999999</v>
          </cell>
          <cell r="I8">
            <v>627.53944444446449</v>
          </cell>
        </row>
        <row r="9">
          <cell r="A9">
            <v>31.1</v>
          </cell>
          <cell r="B9">
            <v>4367.5950000000003</v>
          </cell>
          <cell r="C9">
            <v>1854.1795228528063</v>
          </cell>
          <cell r="E9">
            <v>7593.5079999999998</v>
          </cell>
          <cell r="F9">
            <v>3266.6827789624754</v>
          </cell>
          <cell r="H9">
            <v>1208.4849999999999</v>
          </cell>
          <cell r="I9">
            <v>872.41358672363674</v>
          </cell>
        </row>
        <row r="10">
          <cell r="A10">
            <v>32.200000000000003</v>
          </cell>
          <cell r="B10">
            <v>3303.855</v>
          </cell>
          <cell r="C10">
            <v>1549.127799386911</v>
          </cell>
          <cell r="E10">
            <v>7772.2418000000007</v>
          </cell>
          <cell r="F10">
            <v>5546.8226477584612</v>
          </cell>
          <cell r="H10">
            <v>1507.7617500000001</v>
          </cell>
          <cell r="I10">
            <v>723.52801387754346</v>
          </cell>
        </row>
        <row r="11">
          <cell r="A11">
            <v>33.4</v>
          </cell>
          <cell r="B11">
            <v>4829.5474999999997</v>
          </cell>
          <cell r="C11">
            <v>2007.6075817977141</v>
          </cell>
          <cell r="E11">
            <v>9385.9560000000001</v>
          </cell>
          <cell r="F11">
            <v>4275.97830760751</v>
          </cell>
          <cell r="H11">
            <v>1644.5709999999999</v>
          </cell>
          <cell r="I11">
            <v>912.59811942460919</v>
          </cell>
        </row>
        <row r="12">
          <cell r="A12">
            <v>34.6</v>
          </cell>
          <cell r="B12">
            <v>5490.79</v>
          </cell>
          <cell r="C12">
            <v>1442.6943213307532</v>
          </cell>
          <cell r="E12">
            <v>12333.386</v>
          </cell>
          <cell r="F12">
            <v>7366.6969632515757</v>
          </cell>
          <cell r="H12">
            <v>1822.5249999999999</v>
          </cell>
          <cell r="I12">
            <v>573.77613854766309</v>
          </cell>
        </row>
        <row r="13">
          <cell r="A13">
            <v>35.9</v>
          </cell>
          <cell r="B13">
            <v>6731.9850000000006</v>
          </cell>
          <cell r="C13">
            <v>1450.8915392612892</v>
          </cell>
          <cell r="E13">
            <v>14497.132000000001</v>
          </cell>
          <cell r="F13">
            <v>8605.5454955580826</v>
          </cell>
          <cell r="H13">
            <v>2299.7624999999998</v>
          </cell>
          <cell r="I13">
            <v>820.59547043087389</v>
          </cell>
        </row>
        <row r="14">
          <cell r="A14">
            <v>37.200000000000003</v>
          </cell>
          <cell r="B14">
            <v>7109.05</v>
          </cell>
          <cell r="C14">
            <v>1805.221814570165</v>
          </cell>
          <cell r="E14">
            <v>17853.394</v>
          </cell>
          <cell r="F14">
            <v>11621.229976047289</v>
          </cell>
          <cell r="H14">
            <v>3519.19</v>
          </cell>
          <cell r="I14">
            <v>1068.248359262333</v>
          </cell>
        </row>
        <row r="15">
          <cell r="A15">
            <v>38.5</v>
          </cell>
          <cell r="B15">
            <v>8469.7950000000001</v>
          </cell>
          <cell r="C15">
            <v>1686.0805322107262</v>
          </cell>
          <cell r="E15">
            <v>17106.865999999998</v>
          </cell>
          <cell r="F15">
            <v>9002.0357332539024</v>
          </cell>
          <cell r="H15">
            <v>2959.96</v>
          </cell>
          <cell r="I15">
            <v>1364.5346248691046</v>
          </cell>
        </row>
        <row r="16">
          <cell r="A16">
            <v>40</v>
          </cell>
          <cell r="B16">
            <v>10753.96</v>
          </cell>
          <cell r="C16">
            <v>1473.6492173286631</v>
          </cell>
          <cell r="E16">
            <v>20123.802</v>
          </cell>
          <cell r="F16">
            <v>9526.8729527332362</v>
          </cell>
          <cell r="H16">
            <v>4001.8275000000003</v>
          </cell>
          <cell r="I16">
            <v>1942.8850995769997</v>
          </cell>
        </row>
        <row r="17">
          <cell r="A17">
            <v>41.4</v>
          </cell>
          <cell r="B17">
            <v>13928.25</v>
          </cell>
          <cell r="C17">
            <v>3496.4874912784517</v>
          </cell>
          <cell r="E17">
            <v>26495.804000000004</v>
          </cell>
          <cell r="F17">
            <v>12295.214498904848</v>
          </cell>
          <cell r="H17">
            <v>4802.4375</v>
          </cell>
          <cell r="I17">
            <v>1416.0510147207503</v>
          </cell>
        </row>
        <row r="18">
          <cell r="A18">
            <v>42.9</v>
          </cell>
          <cell r="B18">
            <v>15251.125</v>
          </cell>
          <cell r="C18">
            <v>1962.7751482276285</v>
          </cell>
          <cell r="E18">
            <v>29098.2</v>
          </cell>
          <cell r="F18">
            <v>12774.496580491928</v>
          </cell>
          <cell r="H18">
            <v>5207.5950000000003</v>
          </cell>
          <cell r="I18">
            <v>2116.3007499801774</v>
          </cell>
        </row>
        <row r="19">
          <cell r="A19">
            <v>44.5</v>
          </cell>
          <cell r="B19">
            <v>15749.124999999998</v>
          </cell>
          <cell r="C19">
            <v>2596.0830089129927</v>
          </cell>
          <cell r="E19">
            <v>30638.76</v>
          </cell>
          <cell r="F19">
            <v>14669.758562191821</v>
          </cell>
          <cell r="H19">
            <v>6258.3899999999994</v>
          </cell>
          <cell r="I19">
            <v>2503.7476563210871</v>
          </cell>
        </row>
        <row r="20">
          <cell r="A20">
            <v>46.1</v>
          </cell>
          <cell r="B20">
            <v>16429.525000000001</v>
          </cell>
          <cell r="C20">
            <v>943.88267764943498</v>
          </cell>
          <cell r="E20">
            <v>34018.1</v>
          </cell>
          <cell r="F20">
            <v>14690.184449658893</v>
          </cell>
          <cell r="H20">
            <v>9088.09</v>
          </cell>
          <cell r="I20">
            <v>4248.7295451542514</v>
          </cell>
        </row>
        <row r="21">
          <cell r="A21">
            <v>47.8</v>
          </cell>
          <cell r="B21">
            <v>20860.224999999999</v>
          </cell>
          <cell r="C21">
            <v>3409.9656844558826</v>
          </cell>
          <cell r="E21">
            <v>40594.559999999998</v>
          </cell>
          <cell r="F21">
            <v>18069.600490547662</v>
          </cell>
          <cell r="H21">
            <v>11002.962500000001</v>
          </cell>
          <cell r="I21">
            <v>3104.0348691595395</v>
          </cell>
        </row>
        <row r="22">
          <cell r="A22">
            <v>49.6</v>
          </cell>
          <cell r="B22">
            <v>22956.774999999998</v>
          </cell>
          <cell r="C22">
            <v>4483.4836510426685</v>
          </cell>
          <cell r="E22">
            <v>42553.900000000009</v>
          </cell>
          <cell r="F22">
            <v>20132.698107183729</v>
          </cell>
          <cell r="H22">
            <v>11894.877499999999</v>
          </cell>
          <cell r="I22">
            <v>2722.8229488330148</v>
          </cell>
        </row>
        <row r="23">
          <cell r="A23">
            <v>51.4</v>
          </cell>
          <cell r="B23">
            <v>24275.974999999999</v>
          </cell>
          <cell r="C23">
            <v>1487.1089746551866</v>
          </cell>
          <cell r="E23">
            <v>48394.819999999992</v>
          </cell>
          <cell r="F23">
            <v>18273.84701689822</v>
          </cell>
          <cell r="H23">
            <v>13621.025000000001</v>
          </cell>
          <cell r="I23">
            <v>946.66707056916266</v>
          </cell>
        </row>
        <row r="24">
          <cell r="A24">
            <v>53.3</v>
          </cell>
          <cell r="B24">
            <v>29317.674999999999</v>
          </cell>
          <cell r="C24">
            <v>5891.690191207168</v>
          </cell>
          <cell r="E24">
            <v>51294.880000000005</v>
          </cell>
          <cell r="F24">
            <v>22529.12188950113</v>
          </cell>
          <cell r="H24">
            <v>16219.05</v>
          </cell>
          <cell r="I24">
            <v>4228.0302115760751</v>
          </cell>
        </row>
        <row r="25">
          <cell r="A25">
            <v>55.2</v>
          </cell>
          <cell r="B25">
            <v>31332.674999999999</v>
          </cell>
          <cell r="C25">
            <v>6518.091528136646</v>
          </cell>
          <cell r="E25">
            <v>62585.08</v>
          </cell>
          <cell r="F25">
            <v>20914.912485281842</v>
          </cell>
          <cell r="H25">
            <v>18010.325000000001</v>
          </cell>
          <cell r="I25">
            <v>4374.6387968036815</v>
          </cell>
        </row>
        <row r="26">
          <cell r="A26">
            <v>57.3</v>
          </cell>
          <cell r="B26">
            <v>34240.25</v>
          </cell>
          <cell r="C26">
            <v>2670.3325354719404</v>
          </cell>
          <cell r="E26">
            <v>69717.959999999992</v>
          </cell>
          <cell r="F26">
            <v>22638.781249727213</v>
          </cell>
          <cell r="H26">
            <v>21155.275000000001</v>
          </cell>
          <cell r="I26">
            <v>2754.9049365026385</v>
          </cell>
        </row>
        <row r="27">
          <cell r="A27">
            <v>59.4</v>
          </cell>
          <cell r="B27">
            <v>42804.299999999996</v>
          </cell>
          <cell r="C27">
            <v>9731.957559162187</v>
          </cell>
          <cell r="E27">
            <v>77063.5</v>
          </cell>
          <cell r="F27">
            <v>28937.291079504997</v>
          </cell>
          <cell r="H27">
            <v>24111.525000000001</v>
          </cell>
          <cell r="I27">
            <v>5366.1274735604111</v>
          </cell>
        </row>
        <row r="28">
          <cell r="A28">
            <v>61.5</v>
          </cell>
          <cell r="B28">
            <v>47506.899999999994</v>
          </cell>
          <cell r="C28">
            <v>6908.7860144408833</v>
          </cell>
          <cell r="E28">
            <v>81353.7</v>
          </cell>
          <cell r="F28">
            <v>28311.831164461957</v>
          </cell>
          <cell r="H28">
            <v>29342.224999999999</v>
          </cell>
          <cell r="I28">
            <v>6887.9259211923554</v>
          </cell>
        </row>
        <row r="29">
          <cell r="A29">
            <v>63.8</v>
          </cell>
          <cell r="B29">
            <v>54702.149999999994</v>
          </cell>
          <cell r="C29">
            <v>7977.6524661080721</v>
          </cell>
          <cell r="E29">
            <v>89114.14</v>
          </cell>
          <cell r="F29">
            <v>33769.953321969486</v>
          </cell>
          <cell r="H29">
            <v>32497.75</v>
          </cell>
          <cell r="I29">
            <v>6260.5760813203287</v>
          </cell>
        </row>
        <row r="30">
          <cell r="A30">
            <v>66.099999999999994</v>
          </cell>
          <cell r="B30">
            <v>61993.075000000004</v>
          </cell>
          <cell r="C30">
            <v>8439.8862790027506</v>
          </cell>
          <cell r="E30">
            <v>98421.92</v>
          </cell>
          <cell r="F30">
            <v>29042.275045474682</v>
          </cell>
          <cell r="H30">
            <v>38357.125</v>
          </cell>
          <cell r="I30">
            <v>9979.0086766755976</v>
          </cell>
        </row>
        <row r="31">
          <cell r="A31">
            <v>68.5</v>
          </cell>
          <cell r="B31">
            <v>68115.274999999994</v>
          </cell>
          <cell r="C31">
            <v>8615.4186295560248</v>
          </cell>
          <cell r="E31">
            <v>105552.2</v>
          </cell>
          <cell r="F31">
            <v>34738.313078861509</v>
          </cell>
          <cell r="H31">
            <v>44642.825000000004</v>
          </cell>
          <cell r="I31">
            <v>11339.174428906468</v>
          </cell>
        </row>
        <row r="32">
          <cell r="A32">
            <v>71</v>
          </cell>
          <cell r="B32">
            <v>70058.25</v>
          </cell>
          <cell r="C32">
            <v>13307.519146081802</v>
          </cell>
          <cell r="E32">
            <v>122173.38</v>
          </cell>
          <cell r="F32">
            <v>42802.100177117463</v>
          </cell>
          <cell r="H32">
            <v>56252.824999999997</v>
          </cell>
          <cell r="I32">
            <v>12729.939431480685</v>
          </cell>
        </row>
        <row r="33">
          <cell r="A33">
            <v>73.7</v>
          </cell>
          <cell r="B33">
            <v>87073.975000000006</v>
          </cell>
          <cell r="C33">
            <v>10006.245157025687</v>
          </cell>
          <cell r="E33">
            <v>133566.5</v>
          </cell>
          <cell r="F33">
            <v>43791.095921431333</v>
          </cell>
          <cell r="H33">
            <v>65367.299999999996</v>
          </cell>
          <cell r="I33">
            <v>15073.4114397947</v>
          </cell>
        </row>
        <row r="34">
          <cell r="A34">
            <v>76.400000000000006</v>
          </cell>
          <cell r="B34">
            <v>99092.074999999997</v>
          </cell>
          <cell r="C34">
            <v>12707.920533109878</v>
          </cell>
          <cell r="E34">
            <v>146840.4</v>
          </cell>
          <cell r="F34">
            <v>39432.73391866203</v>
          </cell>
          <cell r="H34">
            <v>75475.875</v>
          </cell>
          <cell r="I34">
            <v>10549.670170318093</v>
          </cell>
        </row>
        <row r="35">
          <cell r="A35">
            <v>79.099999999999994</v>
          </cell>
          <cell r="B35">
            <v>104582.175</v>
          </cell>
          <cell r="C35">
            <v>14069.213126154791</v>
          </cell>
          <cell r="E35">
            <v>152861.38</v>
          </cell>
          <cell r="F35">
            <v>54231.310763911999</v>
          </cell>
          <cell r="H35">
            <v>84795.15</v>
          </cell>
          <cell r="I35">
            <v>14241.6002971343</v>
          </cell>
        </row>
        <row r="36">
          <cell r="A36">
            <v>82</v>
          </cell>
          <cell r="B36">
            <v>120000</v>
          </cell>
          <cell r="C36">
            <v>12256.386253704637</v>
          </cell>
          <cell r="E36">
            <v>170323.6</v>
          </cell>
          <cell r="F36">
            <v>50149.644378599565</v>
          </cell>
          <cell r="H36">
            <v>101120.27499999999</v>
          </cell>
          <cell r="I36">
            <v>15883.670494226724</v>
          </cell>
        </row>
        <row r="37">
          <cell r="A37">
            <v>85.1</v>
          </cell>
          <cell r="B37">
            <v>132137.25</v>
          </cell>
          <cell r="C37">
            <v>18173.783175681026</v>
          </cell>
          <cell r="E37">
            <v>187124.2</v>
          </cell>
          <cell r="F37">
            <v>46747.308443374546</v>
          </cell>
          <cell r="H37">
            <v>117066.7</v>
          </cell>
          <cell r="I37">
            <v>23500.159383005623</v>
          </cell>
        </row>
        <row r="38">
          <cell r="A38">
            <v>88.2</v>
          </cell>
          <cell r="B38">
            <v>153591.75</v>
          </cell>
          <cell r="C38">
            <v>10405.561089308607</v>
          </cell>
          <cell r="E38">
            <v>201940.2</v>
          </cell>
          <cell r="F38">
            <v>52793.082233375964</v>
          </cell>
          <cell r="H38">
            <v>133816.25</v>
          </cell>
          <cell r="I38">
            <v>18365.576247879257</v>
          </cell>
        </row>
        <row r="39">
          <cell r="A39">
            <v>91.4</v>
          </cell>
          <cell r="B39">
            <v>162191.75</v>
          </cell>
          <cell r="C39">
            <v>14693.000360148819</v>
          </cell>
          <cell r="E39">
            <v>220902</v>
          </cell>
          <cell r="F39">
            <v>55472.757246237546</v>
          </cell>
          <cell r="H39">
            <v>149399</v>
          </cell>
          <cell r="I39">
            <v>21886.960166577115</v>
          </cell>
        </row>
        <row r="40">
          <cell r="A40">
            <v>94.7</v>
          </cell>
          <cell r="B40">
            <v>183590</v>
          </cell>
          <cell r="C40">
            <v>12235.922305517744</v>
          </cell>
          <cell r="E40">
            <v>246489.60000000001</v>
          </cell>
          <cell r="F40">
            <v>58282.358684253704</v>
          </cell>
          <cell r="H40">
            <v>169572.5</v>
          </cell>
          <cell r="I40">
            <v>21065.659836172552</v>
          </cell>
        </row>
        <row r="41">
          <cell r="A41">
            <v>98.2</v>
          </cell>
          <cell r="B41">
            <v>204849</v>
          </cell>
          <cell r="C41">
            <v>23841.125434844722</v>
          </cell>
          <cell r="E41">
            <v>252990</v>
          </cell>
          <cell r="F41">
            <v>57453.188401515195</v>
          </cell>
          <cell r="H41">
            <v>191070.25</v>
          </cell>
          <cell r="I41">
            <v>30953.074132467038</v>
          </cell>
        </row>
        <row r="42">
          <cell r="A42">
            <v>101.8</v>
          </cell>
          <cell r="B42">
            <v>220921.25</v>
          </cell>
          <cell r="C42">
            <v>14487.615961572146</v>
          </cell>
          <cell r="E42">
            <v>271112.8</v>
          </cell>
          <cell r="F42">
            <v>51228.90303041826</v>
          </cell>
          <cell r="H42">
            <v>210269.5</v>
          </cell>
          <cell r="I42">
            <v>30241.81240710726</v>
          </cell>
        </row>
        <row r="43">
          <cell r="A43">
            <v>105.5</v>
          </cell>
          <cell r="B43">
            <v>235545.75</v>
          </cell>
          <cell r="C43">
            <v>20644.323019093328</v>
          </cell>
          <cell r="E43">
            <v>285759.59999999998</v>
          </cell>
          <cell r="F43">
            <v>63650.558083177893</v>
          </cell>
          <cell r="H43">
            <v>232326.5</v>
          </cell>
          <cell r="I43">
            <v>22738.007190604898</v>
          </cell>
        </row>
        <row r="44">
          <cell r="A44">
            <v>109.4</v>
          </cell>
          <cell r="B44">
            <v>263001</v>
          </cell>
          <cell r="C44">
            <v>27281.540291315421</v>
          </cell>
          <cell r="E44">
            <v>311180.79999999999</v>
          </cell>
          <cell r="F44">
            <v>56513.685662855125</v>
          </cell>
          <cell r="H44">
            <v>259625.25</v>
          </cell>
          <cell r="I44">
            <v>34939.402068676944</v>
          </cell>
        </row>
        <row r="45">
          <cell r="A45">
            <v>113.4</v>
          </cell>
          <cell r="B45">
            <v>283481.25</v>
          </cell>
          <cell r="C45">
            <v>27591.532449587983</v>
          </cell>
          <cell r="E45">
            <v>318444.59999999998</v>
          </cell>
          <cell r="F45">
            <v>51825.414796217534</v>
          </cell>
          <cell r="H45">
            <v>289144.75</v>
          </cell>
          <cell r="I45">
            <v>31331.477158229656</v>
          </cell>
        </row>
        <row r="46">
          <cell r="A46">
            <v>117.6</v>
          </cell>
          <cell r="B46">
            <v>307492.25</v>
          </cell>
          <cell r="C46">
            <v>31094.824182115368</v>
          </cell>
          <cell r="E46">
            <v>338215</v>
          </cell>
          <cell r="F46">
            <v>61571.101679278079</v>
          </cell>
          <cell r="H46">
            <v>305194.75</v>
          </cell>
          <cell r="I46">
            <v>35486.637404099027</v>
          </cell>
        </row>
        <row r="47">
          <cell r="A47">
            <v>121.9</v>
          </cell>
          <cell r="B47">
            <v>318515.25</v>
          </cell>
          <cell r="C47">
            <v>36160.093780990115</v>
          </cell>
          <cell r="E47">
            <v>352886.4</v>
          </cell>
          <cell r="F47">
            <v>72101.03552168989</v>
          </cell>
          <cell r="H47">
            <v>344781</v>
          </cell>
          <cell r="I47">
            <v>39248.510910181889</v>
          </cell>
        </row>
        <row r="48">
          <cell r="A48">
            <v>126.3</v>
          </cell>
          <cell r="B48">
            <v>348319.5</v>
          </cell>
          <cell r="C48">
            <v>36749.441814355043</v>
          </cell>
          <cell r="E48">
            <v>371199.2</v>
          </cell>
          <cell r="F48">
            <v>61221.489917348568</v>
          </cell>
          <cell r="H48">
            <v>367367.25</v>
          </cell>
          <cell r="I48">
            <v>27972.647608869633</v>
          </cell>
        </row>
        <row r="49">
          <cell r="A49">
            <v>131</v>
          </cell>
          <cell r="B49">
            <v>372856.75</v>
          </cell>
          <cell r="C49">
            <v>42697.836068314595</v>
          </cell>
          <cell r="E49">
            <v>381782.6</v>
          </cell>
          <cell r="F49">
            <v>63171.861269872265</v>
          </cell>
          <cell r="H49">
            <v>391688</v>
          </cell>
          <cell r="I49">
            <v>33447.708720728042</v>
          </cell>
        </row>
        <row r="50">
          <cell r="A50">
            <v>135.80000000000001</v>
          </cell>
          <cell r="B50">
            <v>397656.5</v>
          </cell>
          <cell r="C50">
            <v>53674.666628370098</v>
          </cell>
          <cell r="E50">
            <v>391074</v>
          </cell>
          <cell r="F50">
            <v>68264.913868692456</v>
          </cell>
          <cell r="H50">
            <v>415937.25</v>
          </cell>
          <cell r="I50">
            <v>40390.482479374601</v>
          </cell>
        </row>
        <row r="51">
          <cell r="A51">
            <v>140.69999999999999</v>
          </cell>
          <cell r="B51">
            <v>411309.25</v>
          </cell>
          <cell r="C51">
            <v>40887.880456805287</v>
          </cell>
          <cell r="E51">
            <v>402399.8</v>
          </cell>
          <cell r="F51">
            <v>61819.998472986168</v>
          </cell>
          <cell r="H51">
            <v>443721</v>
          </cell>
          <cell r="I51">
            <v>35610.883373860117</v>
          </cell>
        </row>
        <row r="52">
          <cell r="A52">
            <v>145.9</v>
          </cell>
          <cell r="B52">
            <v>422708</v>
          </cell>
          <cell r="C52">
            <v>42788.232471089526</v>
          </cell>
          <cell r="E52">
            <v>413021.6</v>
          </cell>
          <cell r="F52">
            <v>62999.769501959192</v>
          </cell>
          <cell r="H52">
            <v>464961.25</v>
          </cell>
          <cell r="I52">
            <v>41927.865748807199</v>
          </cell>
        </row>
        <row r="53">
          <cell r="A53">
            <v>151.19999999999999</v>
          </cell>
          <cell r="B53">
            <v>447985.75</v>
          </cell>
          <cell r="C53">
            <v>69588.138473808882</v>
          </cell>
          <cell r="E53">
            <v>408383.8</v>
          </cell>
          <cell r="F53">
            <v>61904.030694293338</v>
          </cell>
          <cell r="H53">
            <v>494776.25</v>
          </cell>
          <cell r="I53">
            <v>33840.531806055689</v>
          </cell>
        </row>
        <row r="54">
          <cell r="A54">
            <v>156.80000000000001</v>
          </cell>
          <cell r="B54">
            <v>462842.25</v>
          </cell>
          <cell r="C54">
            <v>81267.009851784256</v>
          </cell>
          <cell r="E54">
            <v>427140.4</v>
          </cell>
          <cell r="F54">
            <v>65609.851812056309</v>
          </cell>
          <cell r="H54">
            <v>512852.75</v>
          </cell>
          <cell r="I54">
            <v>42756.128702015732</v>
          </cell>
        </row>
        <row r="55">
          <cell r="A55">
            <v>162.5</v>
          </cell>
          <cell r="B55">
            <v>467628.5</v>
          </cell>
          <cell r="C55">
            <v>62132.214137809919</v>
          </cell>
          <cell r="E55">
            <v>428525.6</v>
          </cell>
          <cell r="F55">
            <v>61062.479021900086</v>
          </cell>
          <cell r="H55">
            <v>529208.5</v>
          </cell>
          <cell r="I55">
            <v>39633.003120295252</v>
          </cell>
        </row>
        <row r="56">
          <cell r="A56">
            <v>168.5</v>
          </cell>
          <cell r="B56">
            <v>479285.25</v>
          </cell>
          <cell r="C56">
            <v>73627.047196778629</v>
          </cell>
          <cell r="E56">
            <v>430110.6</v>
          </cell>
          <cell r="F56">
            <v>57521.155593398747</v>
          </cell>
          <cell r="H56">
            <v>526659.5</v>
          </cell>
          <cell r="I56">
            <v>32411.692391275508</v>
          </cell>
        </row>
        <row r="57">
          <cell r="A57">
            <v>174.7</v>
          </cell>
          <cell r="B57">
            <v>489311</v>
          </cell>
          <cell r="C57">
            <v>44609.732189288021</v>
          </cell>
          <cell r="E57">
            <v>452725.6</v>
          </cell>
          <cell r="F57">
            <v>84142.896264628231</v>
          </cell>
          <cell r="H57">
            <v>560797.5</v>
          </cell>
          <cell r="I57">
            <v>33140.093527327284</v>
          </cell>
        </row>
        <row r="58">
          <cell r="A58">
            <v>181.1</v>
          </cell>
          <cell r="B58">
            <v>482974.75</v>
          </cell>
          <cell r="C58">
            <v>49135.739147623834</v>
          </cell>
          <cell r="E58">
            <v>469747</v>
          </cell>
          <cell r="F58">
            <v>89891.859144752365</v>
          </cell>
          <cell r="H58">
            <v>565487</v>
          </cell>
          <cell r="I58">
            <v>23112.17543489434</v>
          </cell>
        </row>
        <row r="59">
          <cell r="A59">
            <v>187.7</v>
          </cell>
          <cell r="B59">
            <v>486667</v>
          </cell>
          <cell r="C59">
            <v>54280.22649793078</v>
          </cell>
          <cell r="E59">
            <v>453485</v>
          </cell>
          <cell r="F59">
            <v>88115.777239379779</v>
          </cell>
          <cell r="H59">
            <v>568958</v>
          </cell>
          <cell r="I59">
            <v>39833.438900836401</v>
          </cell>
        </row>
        <row r="60">
          <cell r="A60">
            <v>194.6</v>
          </cell>
          <cell r="B60">
            <v>506771.25</v>
          </cell>
          <cell r="C60">
            <v>71520.054503964129</v>
          </cell>
          <cell r="E60">
            <v>441649.2</v>
          </cell>
          <cell r="F60">
            <v>80331.740126179342</v>
          </cell>
          <cell r="H60">
            <v>568268.5</v>
          </cell>
          <cell r="I60">
            <v>32881.487734995608</v>
          </cell>
        </row>
        <row r="61">
          <cell r="A61">
            <v>201.7</v>
          </cell>
          <cell r="B61">
            <v>492350.25</v>
          </cell>
          <cell r="C61">
            <v>44391.840859742086</v>
          </cell>
          <cell r="E61">
            <v>435585.4</v>
          </cell>
          <cell r="F61">
            <v>80686.450710760531</v>
          </cell>
          <cell r="H61">
            <v>579938.5</v>
          </cell>
          <cell r="I61">
            <v>30316.117984772831</v>
          </cell>
        </row>
        <row r="62">
          <cell r="A62">
            <v>209.1</v>
          </cell>
          <cell r="B62">
            <v>493944.75</v>
          </cell>
          <cell r="C62">
            <v>54019.541879922181</v>
          </cell>
          <cell r="E62">
            <v>425307</v>
          </cell>
          <cell r="F62">
            <v>78797.007309922628</v>
          </cell>
          <cell r="H62">
            <v>564012.75</v>
          </cell>
          <cell r="I62">
            <v>31252.88060723363</v>
          </cell>
        </row>
        <row r="63">
          <cell r="A63">
            <v>216.7</v>
          </cell>
          <cell r="B63">
            <v>480285.75</v>
          </cell>
          <cell r="C63">
            <v>56662.480145595466</v>
          </cell>
          <cell r="E63">
            <v>401965.8</v>
          </cell>
          <cell r="F63">
            <v>69529.348049582724</v>
          </cell>
          <cell r="H63">
            <v>560082.5</v>
          </cell>
          <cell r="I63">
            <v>26267.596140492187</v>
          </cell>
        </row>
        <row r="64">
          <cell r="A64">
            <v>224.7</v>
          </cell>
          <cell r="B64">
            <v>465732</v>
          </cell>
          <cell r="C64">
            <v>55271.50648088639</v>
          </cell>
          <cell r="E64">
            <v>394848</v>
          </cell>
          <cell r="F64">
            <v>62397.767604298155</v>
          </cell>
          <cell r="H64">
            <v>562533.25</v>
          </cell>
          <cell r="I64">
            <v>32592.260649577533</v>
          </cell>
        </row>
        <row r="65">
          <cell r="A65">
            <v>232.9</v>
          </cell>
          <cell r="B65">
            <v>448703</v>
          </cell>
          <cell r="C65">
            <v>55325.177083614777</v>
          </cell>
          <cell r="E65">
            <v>361461.6</v>
          </cell>
          <cell r="F65">
            <v>59360.765134051195</v>
          </cell>
          <cell r="H65">
            <v>551958.75</v>
          </cell>
          <cell r="I65">
            <v>33177.804090234786</v>
          </cell>
        </row>
        <row r="66">
          <cell r="A66">
            <v>241.4</v>
          </cell>
          <cell r="B66">
            <v>455017</v>
          </cell>
          <cell r="C66">
            <v>45010.121402487537</v>
          </cell>
          <cell r="E66">
            <v>352258.8</v>
          </cell>
          <cell r="F66">
            <v>58238.232516964425</v>
          </cell>
          <cell r="H66">
            <v>549597.5</v>
          </cell>
          <cell r="I66">
            <v>34126.925386464762</v>
          </cell>
        </row>
        <row r="67">
          <cell r="A67">
            <v>250.3</v>
          </cell>
          <cell r="B67">
            <v>430510.75</v>
          </cell>
          <cell r="C67">
            <v>33834.038081740502</v>
          </cell>
          <cell r="E67">
            <v>351531.6</v>
          </cell>
          <cell r="F67">
            <v>62111.183278858793</v>
          </cell>
          <cell r="H67">
            <v>516005.25</v>
          </cell>
          <cell r="I67">
            <v>25090.642935498217</v>
          </cell>
        </row>
        <row r="68">
          <cell r="A68">
            <v>259.5</v>
          </cell>
          <cell r="B68">
            <v>421750</v>
          </cell>
          <cell r="C68">
            <v>47244.455921656387</v>
          </cell>
          <cell r="E68">
            <v>320153.8</v>
          </cell>
          <cell r="F68">
            <v>48250.357570695756</v>
          </cell>
          <cell r="H68">
            <v>508207.75</v>
          </cell>
          <cell r="I68">
            <v>30750.009283196428</v>
          </cell>
        </row>
        <row r="69">
          <cell r="A69">
            <v>269</v>
          </cell>
          <cell r="B69">
            <v>408238.75</v>
          </cell>
          <cell r="C69">
            <v>45440.947909530529</v>
          </cell>
          <cell r="E69">
            <v>298907</v>
          </cell>
          <cell r="F69">
            <v>47569.459924409486</v>
          </cell>
          <cell r="H69">
            <v>509569.5</v>
          </cell>
          <cell r="I69">
            <v>23437.121346274587</v>
          </cell>
        </row>
        <row r="70">
          <cell r="A70">
            <v>278.8</v>
          </cell>
          <cell r="B70">
            <v>388001.75</v>
          </cell>
          <cell r="C70">
            <v>36091.777663571338</v>
          </cell>
          <cell r="E70">
            <v>277394</v>
          </cell>
          <cell r="F70">
            <v>40308.517753695683</v>
          </cell>
          <cell r="H70">
            <v>473709.5</v>
          </cell>
          <cell r="I70">
            <v>14395.504263484485</v>
          </cell>
        </row>
        <row r="71">
          <cell r="A71">
            <v>289</v>
          </cell>
          <cell r="B71">
            <v>380275.5</v>
          </cell>
          <cell r="C71">
            <v>33049.082634772181</v>
          </cell>
          <cell r="E71">
            <v>268268</v>
          </cell>
          <cell r="F71">
            <v>36379.643463068736</v>
          </cell>
          <cell r="H71">
            <v>460045</v>
          </cell>
          <cell r="I71">
            <v>30031.01000632513</v>
          </cell>
        </row>
        <row r="72">
          <cell r="A72">
            <v>299.60000000000002</v>
          </cell>
          <cell r="B72">
            <v>363961.25</v>
          </cell>
          <cell r="C72">
            <v>33795.289399313231</v>
          </cell>
          <cell r="E72">
            <v>243561.4</v>
          </cell>
          <cell r="F72">
            <v>40036.640734457265</v>
          </cell>
          <cell r="H72">
            <v>446633</v>
          </cell>
          <cell r="I72">
            <v>22249.856224254574</v>
          </cell>
        </row>
        <row r="73">
          <cell r="A73">
            <v>310.60000000000002</v>
          </cell>
          <cell r="B73">
            <v>340220.5</v>
          </cell>
          <cell r="C73">
            <v>23592.560091407347</v>
          </cell>
          <cell r="E73">
            <v>226016.4</v>
          </cell>
          <cell r="F73">
            <v>34259.339366076558</v>
          </cell>
          <cell r="H73">
            <v>422755.75</v>
          </cell>
          <cell r="I73">
            <v>27164.372210366528</v>
          </cell>
        </row>
        <row r="74">
          <cell r="A74">
            <v>322</v>
          </cell>
          <cell r="B74">
            <v>316808.5</v>
          </cell>
          <cell r="C74">
            <v>28110.510732938787</v>
          </cell>
          <cell r="E74">
            <v>216620.79999999999</v>
          </cell>
          <cell r="F74">
            <v>42164.800713391225</v>
          </cell>
          <cell r="H74">
            <v>400675.25</v>
          </cell>
          <cell r="I74">
            <v>28367.24453044391</v>
          </cell>
        </row>
        <row r="75">
          <cell r="A75">
            <v>333.8</v>
          </cell>
          <cell r="B75">
            <v>307947</v>
          </cell>
          <cell r="C75">
            <v>17086.490706598201</v>
          </cell>
          <cell r="E75">
            <v>201019.4</v>
          </cell>
          <cell r="F75">
            <v>38605.345300877743</v>
          </cell>
          <cell r="H75">
            <v>385538</v>
          </cell>
          <cell r="I75">
            <v>28479.377626626603</v>
          </cell>
        </row>
        <row r="76">
          <cell r="A76">
            <v>346</v>
          </cell>
          <cell r="B76">
            <v>276267.75</v>
          </cell>
          <cell r="C76">
            <v>30898.810703919764</v>
          </cell>
          <cell r="E76">
            <v>180778.6</v>
          </cell>
          <cell r="F76">
            <v>29001.159119938689</v>
          </cell>
          <cell r="H76">
            <v>361711</v>
          </cell>
          <cell r="I76">
            <v>24461.945221098016</v>
          </cell>
        </row>
        <row r="77">
          <cell r="A77">
            <v>358.7</v>
          </cell>
          <cell r="B77">
            <v>272722.75</v>
          </cell>
          <cell r="C77">
            <v>29799.861088882051</v>
          </cell>
          <cell r="E77">
            <v>169734</v>
          </cell>
          <cell r="F77">
            <v>33552.697946662949</v>
          </cell>
          <cell r="H77">
            <v>339965.25</v>
          </cell>
          <cell r="I77">
            <v>20508.600559683899</v>
          </cell>
        </row>
        <row r="78">
          <cell r="A78">
            <v>371.8</v>
          </cell>
          <cell r="B78">
            <v>253568.5</v>
          </cell>
          <cell r="C78">
            <v>25561.109215629382</v>
          </cell>
          <cell r="E78">
            <v>152619.20000000001</v>
          </cell>
          <cell r="F78">
            <v>28239.253862310186</v>
          </cell>
          <cell r="H78">
            <v>321033.5</v>
          </cell>
          <cell r="I78">
            <v>21035.260785959686</v>
          </cell>
        </row>
        <row r="79">
          <cell r="A79">
            <v>385.4</v>
          </cell>
          <cell r="B79">
            <v>230303</v>
          </cell>
          <cell r="C79">
            <v>24384.101432422452</v>
          </cell>
          <cell r="E79">
            <v>146376</v>
          </cell>
          <cell r="F79">
            <v>27234.569961723279</v>
          </cell>
          <cell r="H79">
            <v>311959</v>
          </cell>
          <cell r="I79">
            <v>21060.848336823157</v>
          </cell>
        </row>
        <row r="80">
          <cell r="A80">
            <v>399.5</v>
          </cell>
          <cell r="B80">
            <v>220953.25</v>
          </cell>
          <cell r="C80">
            <v>30958.735777106056</v>
          </cell>
          <cell r="E80">
            <v>129067.86000000002</v>
          </cell>
          <cell r="F80">
            <v>23475.300780778023</v>
          </cell>
          <cell r="H80">
            <v>283838.25</v>
          </cell>
          <cell r="I80">
            <v>19207.811195361814</v>
          </cell>
        </row>
        <row r="81">
          <cell r="A81">
            <v>414.2</v>
          </cell>
          <cell r="B81">
            <v>205336.25</v>
          </cell>
          <cell r="C81">
            <v>14624.366205640046</v>
          </cell>
          <cell r="E81">
            <v>115431.12</v>
          </cell>
          <cell r="F81">
            <v>22644.386116033274</v>
          </cell>
          <cell r="H81">
            <v>269526.5</v>
          </cell>
          <cell r="I81">
            <v>8103.0543006942762</v>
          </cell>
        </row>
        <row r="82">
          <cell r="A82">
            <v>429.4</v>
          </cell>
          <cell r="B82">
            <v>189986.25</v>
          </cell>
          <cell r="C82">
            <v>19784.834063409951</v>
          </cell>
          <cell r="E82">
            <v>106850.38</v>
          </cell>
          <cell r="F82">
            <v>19158.41523905352</v>
          </cell>
          <cell r="H82">
            <v>248989.75</v>
          </cell>
          <cell r="I82">
            <v>22298.445302681233</v>
          </cell>
        </row>
        <row r="83">
          <cell r="A83">
            <v>445.1</v>
          </cell>
          <cell r="B83">
            <v>177466</v>
          </cell>
          <cell r="C83">
            <v>15871.311371990238</v>
          </cell>
          <cell r="E83">
            <v>94509.319999999992</v>
          </cell>
          <cell r="F83">
            <v>18728.7155360959</v>
          </cell>
          <cell r="H83">
            <v>227162.5</v>
          </cell>
          <cell r="I83">
            <v>13191.749984996935</v>
          </cell>
        </row>
        <row r="84">
          <cell r="A84">
            <v>461.4</v>
          </cell>
          <cell r="B84">
            <v>156066.75</v>
          </cell>
          <cell r="C84">
            <v>9730.0839110804518</v>
          </cell>
          <cell r="E84">
            <v>85996.98</v>
          </cell>
          <cell r="F84">
            <v>15502.774305975079</v>
          </cell>
          <cell r="H84">
            <v>203503.25</v>
          </cell>
          <cell r="I84">
            <v>20881.458144727345</v>
          </cell>
        </row>
        <row r="85">
          <cell r="A85">
            <v>478.3</v>
          </cell>
          <cell r="B85">
            <v>145936.25</v>
          </cell>
          <cell r="C85">
            <v>15702.44752419189</v>
          </cell>
          <cell r="E85">
            <v>76389.16</v>
          </cell>
          <cell r="F85">
            <v>12559.798730194747</v>
          </cell>
          <cell r="H85">
            <v>192261.75</v>
          </cell>
          <cell r="I85">
            <v>10324.420157245313</v>
          </cell>
        </row>
        <row r="86">
          <cell r="A86">
            <v>495.8</v>
          </cell>
          <cell r="B86">
            <v>132715.75</v>
          </cell>
          <cell r="C86">
            <v>9400.2445136638162</v>
          </cell>
          <cell r="E86">
            <v>74310.259999999995</v>
          </cell>
          <cell r="F86">
            <v>16985.614331339282</v>
          </cell>
          <cell r="H86">
            <v>175320</v>
          </cell>
          <cell r="I86">
            <v>15957.858941599903</v>
          </cell>
        </row>
        <row r="87">
          <cell r="A87">
            <v>514</v>
          </cell>
          <cell r="B87">
            <v>122825.25</v>
          </cell>
          <cell r="C87">
            <v>13168.094151521447</v>
          </cell>
          <cell r="E87">
            <v>62065.259999999995</v>
          </cell>
          <cell r="F87">
            <v>14674.626418856493</v>
          </cell>
          <cell r="H87">
            <v>158725.25</v>
          </cell>
          <cell r="I87">
            <v>17108.297000286148</v>
          </cell>
        </row>
        <row r="88">
          <cell r="A88">
            <v>532.79999999999995</v>
          </cell>
          <cell r="B88">
            <v>107954.02499999999</v>
          </cell>
          <cell r="C88">
            <v>10680.334732699155</v>
          </cell>
          <cell r="E88">
            <v>54950.819999999992</v>
          </cell>
          <cell r="F88">
            <v>12399.445271946684</v>
          </cell>
          <cell r="H88">
            <v>144540</v>
          </cell>
          <cell r="I88">
            <v>11254.840410537445</v>
          </cell>
        </row>
        <row r="89">
          <cell r="A89">
            <v>552.29999999999995</v>
          </cell>
          <cell r="B89">
            <v>98952.475000000006</v>
          </cell>
          <cell r="C89">
            <v>11536.624040383991</v>
          </cell>
          <cell r="E89">
            <v>46883.100000000006</v>
          </cell>
          <cell r="F89">
            <v>13705.861124351104</v>
          </cell>
          <cell r="H89">
            <v>135384.75</v>
          </cell>
          <cell r="I89">
            <v>9792.0569298113605</v>
          </cell>
        </row>
        <row r="90">
          <cell r="A90">
            <v>572.5</v>
          </cell>
          <cell r="B90">
            <v>92615.574999999997</v>
          </cell>
          <cell r="C90">
            <v>6045.1230896621646</v>
          </cell>
          <cell r="E90">
            <v>42485.340000000004</v>
          </cell>
          <cell r="F90">
            <v>10416.358641483119</v>
          </cell>
          <cell r="H90">
            <v>113634.75</v>
          </cell>
          <cell r="I90">
            <v>10962.097620893548</v>
          </cell>
        </row>
        <row r="91">
          <cell r="A91">
            <v>593.5</v>
          </cell>
          <cell r="B91">
            <v>75082.349999999991</v>
          </cell>
          <cell r="C91">
            <v>7323.8334249671925</v>
          </cell>
          <cell r="E91">
            <v>37156.520000000004</v>
          </cell>
          <cell r="F91">
            <v>7970.6253080922106</v>
          </cell>
          <cell r="H91">
            <v>110849.5</v>
          </cell>
          <cell r="I91">
            <v>9439.4199857123986</v>
          </cell>
        </row>
        <row r="92">
          <cell r="A92">
            <v>615.29999999999995</v>
          </cell>
          <cell r="B92">
            <v>65309.3</v>
          </cell>
          <cell r="C92">
            <v>8558.1313867767876</v>
          </cell>
          <cell r="E92">
            <v>32166.3</v>
          </cell>
          <cell r="F92">
            <v>9673.9565967085127</v>
          </cell>
          <cell r="H92">
            <v>88526.35</v>
          </cell>
          <cell r="I92">
            <v>11553.486534231375</v>
          </cell>
        </row>
        <row r="93">
          <cell r="A93">
            <v>637.79999999999995</v>
          </cell>
          <cell r="B93">
            <v>60532.700000000004</v>
          </cell>
          <cell r="C93">
            <v>6643.4731443726032</v>
          </cell>
          <cell r="E93">
            <v>27354.7</v>
          </cell>
          <cell r="F93">
            <v>7196.477986834946</v>
          </cell>
          <cell r="H93">
            <v>85650.725000000006</v>
          </cell>
          <cell r="I93">
            <v>11739.418245204155</v>
          </cell>
        </row>
        <row r="94">
          <cell r="A94">
            <v>661.2</v>
          </cell>
          <cell r="B94">
            <v>49646.25</v>
          </cell>
          <cell r="C94">
            <v>7316.3989218285324</v>
          </cell>
          <cell r="E94">
            <v>24755.340000000004</v>
          </cell>
          <cell r="F94">
            <v>6912.0413350905228</v>
          </cell>
          <cell r="H94">
            <v>73190.600000000006</v>
          </cell>
          <cell r="I94">
            <v>5318.2196952238328</v>
          </cell>
        </row>
        <row r="95">
          <cell r="A95">
            <v>685.4</v>
          </cell>
          <cell r="B95"/>
          <cell r="C95"/>
          <cell r="E95">
            <v>20313.86</v>
          </cell>
          <cell r="F95">
            <v>6288.0949891839255</v>
          </cell>
          <cell r="H95">
            <v>65119.574999999997</v>
          </cell>
          <cell r="I95">
            <v>6530.7138703080009</v>
          </cell>
        </row>
        <row r="96">
          <cell r="A96">
            <v>710.5</v>
          </cell>
          <cell r="B96"/>
          <cell r="C96"/>
          <cell r="E96">
            <v>19756.12</v>
          </cell>
          <cell r="F96">
            <v>6623.032398909133</v>
          </cell>
          <cell r="H96">
            <v>55557.8</v>
          </cell>
          <cell r="I96">
            <v>6223.6237986133665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549 0922"/>
      <sheetName val="A549 1020"/>
      <sheetName val="A549 1117"/>
      <sheetName val="A549-THP 0929"/>
      <sheetName val="A549-THP 1021"/>
      <sheetName val="A549-THP 1118"/>
      <sheetName val="A549 combine"/>
      <sheetName val="A549-THP Combin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H3">
            <v>0</v>
          </cell>
          <cell r="AI3">
            <v>0.20957436258023585</v>
          </cell>
          <cell r="AJ3">
            <v>0</v>
          </cell>
        </row>
        <row r="4">
          <cell r="AH4">
            <v>0.16418019650277765</v>
          </cell>
          <cell r="AI4">
            <v>0.10948833366977855</v>
          </cell>
          <cell r="AJ4">
            <v>9.6507137681447169E-2</v>
          </cell>
        </row>
        <row r="5">
          <cell r="AH5">
            <v>0.16244511445331231</v>
          </cell>
          <cell r="AI5">
            <v>0.14383009111572981</v>
          </cell>
          <cell r="AJ5">
            <v>0.10829983645599946</v>
          </cell>
        </row>
        <row r="6">
          <cell r="AH6">
            <v>0.14413217476030912</v>
          </cell>
          <cell r="AI6">
            <v>0.12510799600302216</v>
          </cell>
          <cell r="AJ6">
            <v>0.12055576411323113</v>
          </cell>
        </row>
        <row r="7">
          <cell r="AL7" t="str">
            <v>positive control</v>
          </cell>
          <cell r="AM7">
            <v>1.5</v>
          </cell>
          <cell r="AN7">
            <v>6</v>
          </cell>
          <cell r="AO7">
            <v>12</v>
          </cell>
        </row>
        <row r="8">
          <cell r="V8" t="str">
            <v>FH</v>
          </cell>
          <cell r="W8">
            <v>1.9968004502056225</v>
          </cell>
          <cell r="Z8">
            <v>0.14413217476030912</v>
          </cell>
          <cell r="AK8" t="str">
            <v>Fresh CPs</v>
          </cell>
          <cell r="AL8">
            <v>0</v>
          </cell>
          <cell r="AM8">
            <v>1.5871604465580527</v>
          </cell>
          <cell r="AN8">
            <v>1.8351289221216716</v>
          </cell>
          <cell r="AO8">
            <v>1.9968004502056225</v>
          </cell>
        </row>
        <row r="9">
          <cell r="V9" t="str">
            <v>FM</v>
          </cell>
          <cell r="W9">
            <v>1.8351289221216716</v>
          </cell>
          <cell r="Z9">
            <v>0.16244511445331231</v>
          </cell>
          <cell r="AK9" t="str">
            <v>Aged  CPs</v>
          </cell>
          <cell r="AL9">
            <v>1.7279253241425669</v>
          </cell>
          <cell r="AM9">
            <v>1.5776912214469041</v>
          </cell>
          <cell r="AN9">
            <v>1.9228137415275097</v>
          </cell>
          <cell r="AO9">
            <v>2.2657414233583797</v>
          </cell>
        </row>
        <row r="10">
          <cell r="V10" t="str">
            <v>FL</v>
          </cell>
          <cell r="W10">
            <v>1.5871604465580527</v>
          </cell>
          <cell r="Z10">
            <v>0.16418019650277765</v>
          </cell>
          <cell r="AK10" t="str">
            <v>Aged CPs+ SOA</v>
          </cell>
          <cell r="AL10">
            <v>0</v>
          </cell>
          <cell r="AM10">
            <v>1.6329170006347773</v>
          </cell>
          <cell r="AN10">
            <v>2.002062639550914</v>
          </cell>
          <cell r="AO10">
            <v>2.6180872364289276</v>
          </cell>
        </row>
        <row r="11">
          <cell r="V11" t="str">
            <v>AH</v>
          </cell>
          <cell r="W11">
            <v>2.2657414233583797</v>
          </cell>
          <cell r="Z11">
            <v>0.12510799600302216</v>
          </cell>
        </row>
        <row r="12">
          <cell r="V12" t="str">
            <v>AM</v>
          </cell>
          <cell r="W12">
            <v>1.9228137415275097</v>
          </cell>
          <cell r="Z12">
            <v>0.14383009111572981</v>
          </cell>
        </row>
        <row r="13">
          <cell r="V13" t="str">
            <v>AL</v>
          </cell>
          <cell r="W13">
            <v>1.5776912214469041</v>
          </cell>
          <cell r="Z13">
            <v>0.10948833366977855</v>
          </cell>
        </row>
        <row r="14">
          <cell r="V14" t="str">
            <v>SH</v>
          </cell>
          <cell r="W14">
            <v>2.6180872364289276</v>
          </cell>
          <cell r="Z14">
            <v>0.12055576411323113</v>
          </cell>
        </row>
        <row r="15">
          <cell r="V15" t="str">
            <v>SM</v>
          </cell>
          <cell r="W15">
            <v>2.002062639550914</v>
          </cell>
          <cell r="Z15">
            <v>0.10829983645599946</v>
          </cell>
        </row>
        <row r="16">
          <cell r="V16" t="str">
            <v>SL</v>
          </cell>
          <cell r="W16">
            <v>1.6329170006347773</v>
          </cell>
          <cell r="Z16">
            <v>9.6507137681447169E-2</v>
          </cell>
        </row>
        <row r="17">
          <cell r="V17" t="str">
            <v>LPS</v>
          </cell>
          <cell r="W17">
            <v>1.7279253241425669</v>
          </cell>
          <cell r="Z17">
            <v>0.20957436258023585</v>
          </cell>
        </row>
      </sheetData>
      <sheetData sheetId="7">
        <row r="3">
          <cell r="M3" t="str">
            <v>FH</v>
          </cell>
          <cell r="N3">
            <v>1.4912704624996713</v>
          </cell>
          <cell r="Q3">
            <v>6.0400601644886837E-2</v>
          </cell>
        </row>
        <row r="4">
          <cell r="M4" t="str">
            <v>FM</v>
          </cell>
          <cell r="N4">
            <v>1.4058092103523971</v>
          </cell>
          <cell r="Q4">
            <v>7.1271603983217427E-2</v>
          </cell>
        </row>
        <row r="5">
          <cell r="M5" t="str">
            <v>FL</v>
          </cell>
          <cell r="N5">
            <v>1.2998826903796736</v>
          </cell>
          <cell r="Q5">
            <v>8.228475513292885E-2</v>
          </cell>
        </row>
        <row r="6">
          <cell r="M6" t="str">
            <v>AH</v>
          </cell>
          <cell r="N6">
            <v>1.6274814338990913</v>
          </cell>
          <cell r="Q6">
            <v>6.5019572450836019E-2</v>
          </cell>
        </row>
        <row r="7">
          <cell r="M7" t="str">
            <v>AM</v>
          </cell>
          <cell r="N7">
            <v>1.5398679439299761</v>
          </cell>
          <cell r="Q7">
            <v>3.6356863685401017E-2</v>
          </cell>
        </row>
        <row r="8">
          <cell r="M8" t="str">
            <v>AL</v>
          </cell>
          <cell r="N8">
            <v>1.4422773256291281</v>
          </cell>
          <cell r="Q8">
            <v>3.4063880121515726E-2</v>
          </cell>
        </row>
        <row r="9">
          <cell r="M9" t="str">
            <v>SH</v>
          </cell>
          <cell r="N9">
            <v>1.8393461811564338</v>
          </cell>
          <cell r="Q9">
            <v>4.6936791274794963E-2</v>
          </cell>
        </row>
        <row r="10">
          <cell r="M10" t="str">
            <v>SM</v>
          </cell>
          <cell r="N10">
            <v>1.6133025657617415</v>
          </cell>
          <cell r="Q10">
            <v>5.3776569119254769E-2</v>
          </cell>
        </row>
        <row r="11">
          <cell r="M11" t="str">
            <v>SL</v>
          </cell>
          <cell r="N11">
            <v>1.3528864301442987</v>
          </cell>
          <cell r="Q11">
            <v>6.8460046244433553E-2</v>
          </cell>
        </row>
        <row r="12">
          <cell r="M12" t="str">
            <v>LPS</v>
          </cell>
          <cell r="N12">
            <v>2.0553632260345611</v>
          </cell>
          <cell r="Q12">
            <v>0.16501714058481168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549 0617"/>
      <sheetName val="A549 0805"/>
      <sheetName val="A549 0809"/>
      <sheetName val="A549 0819"/>
      <sheetName val="A549 1027"/>
      <sheetName val="A549 1109"/>
      <sheetName val="A549-THP 0617"/>
      <sheetName val="A549-THP 0805"/>
      <sheetName val="A549-THP 0819"/>
      <sheetName val="A549-THP 1027"/>
      <sheetName val="A549 Combine"/>
      <sheetName val="A549-THP Comb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G15">
            <v>5.037588806339282</v>
          </cell>
          <cell r="I15">
            <v>1.0870272714000964</v>
          </cell>
        </row>
        <row r="16">
          <cell r="G16">
            <v>2.3954276207837113</v>
          </cell>
          <cell r="I16">
            <v>8.3203121854361461E-2</v>
          </cell>
        </row>
        <row r="17">
          <cell r="G17">
            <v>2.1688202785430724</v>
          </cell>
          <cell r="I17">
            <v>0.58612291135795724</v>
          </cell>
        </row>
        <row r="18">
          <cell r="G18">
            <v>2.3563480819306815</v>
          </cell>
          <cell r="I18">
            <v>0.90886525711659316</v>
          </cell>
        </row>
        <row r="19">
          <cell r="G19">
            <v>3.9150919137510249</v>
          </cell>
          <cell r="I19">
            <v>2.1706461909052086</v>
          </cell>
        </row>
        <row r="20">
          <cell r="G20">
            <v>1.1427805693447999</v>
          </cell>
          <cell r="I20">
            <v>1.0372605165737967</v>
          </cell>
        </row>
        <row r="21">
          <cell r="G21">
            <v>7.7988718861121598</v>
          </cell>
          <cell r="I21">
            <v>0.10605066072747193</v>
          </cell>
        </row>
        <row r="22">
          <cell r="G22">
            <v>2.3595527303169641</v>
          </cell>
          <cell r="I22">
            <v>0.88369141607764179</v>
          </cell>
        </row>
        <row r="23">
          <cell r="G23">
            <v>6.3615423609156432</v>
          </cell>
          <cell r="I23">
            <v>2.4948537564051989</v>
          </cell>
        </row>
      </sheetData>
      <sheetData sheetId="11">
        <row r="2">
          <cell r="O2" t="str">
            <v>Average</v>
          </cell>
        </row>
        <row r="3">
          <cell r="N3" t="str">
            <v>FH</v>
          </cell>
          <cell r="O3">
            <v>17.155199034720525</v>
          </cell>
          <cell r="Q3">
            <v>0.42504955324474486</v>
          </cell>
        </row>
        <row r="4">
          <cell r="N4" t="str">
            <v>FM</v>
          </cell>
          <cell r="O4">
            <v>18.484112693644793</v>
          </cell>
          <cell r="Q4">
            <v>1.1244483702106765</v>
          </cell>
        </row>
        <row r="5">
          <cell r="N5" t="str">
            <v>FL</v>
          </cell>
          <cell r="O5">
            <v>17.212970720751812</v>
          </cell>
          <cell r="Q5">
            <v>0.95190512170962926</v>
          </cell>
        </row>
        <row r="6">
          <cell r="N6" t="str">
            <v>AH</v>
          </cell>
          <cell r="O6">
            <v>4.477000000816826</v>
          </cell>
          <cell r="Q6">
            <v>1.243846210893059</v>
          </cell>
        </row>
        <row r="7">
          <cell r="N7" t="str">
            <v>AM</v>
          </cell>
          <cell r="O7">
            <v>3.9897182897643737</v>
          </cell>
          <cell r="Q7">
            <v>0.63819403463020996</v>
          </cell>
        </row>
        <row r="8">
          <cell r="N8" t="str">
            <v>AL</v>
          </cell>
          <cell r="O8">
            <v>2.3893603181487215</v>
          </cell>
          <cell r="Q8">
            <v>0.39646326593129588</v>
          </cell>
        </row>
        <row r="9">
          <cell r="N9" t="str">
            <v>SH</v>
          </cell>
          <cell r="O9">
            <v>13.154542275177596</v>
          </cell>
          <cell r="Q9">
            <v>0.8048438631178908</v>
          </cell>
        </row>
        <row r="10">
          <cell r="N10" t="str">
            <v>SM</v>
          </cell>
          <cell r="O10">
            <v>8.5293558352913106</v>
          </cell>
          <cell r="Q10">
            <v>1.2010562492009835</v>
          </cell>
        </row>
        <row r="11">
          <cell r="N11" t="str">
            <v>SL</v>
          </cell>
          <cell r="O11">
            <v>4.6970884294384652</v>
          </cell>
          <cell r="Q11">
            <v>1.0325246651263595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EC13-D730-1347-9214-0D347449E457}">
  <dimension ref="B3:M103"/>
  <sheetViews>
    <sheetView workbookViewId="0">
      <selection activeCell="B7" sqref="B7"/>
    </sheetView>
  </sheetViews>
  <sheetFormatPr baseColWidth="10" defaultRowHeight="16" x14ac:dyDescent="0.2"/>
  <cols>
    <col min="3" max="3" width="28" customWidth="1"/>
    <col min="4" max="4" width="24.5" customWidth="1"/>
    <col min="8" max="8" width="29.33203125" bestFit="1" customWidth="1"/>
    <col min="9" max="9" width="29.83203125" customWidth="1"/>
    <col min="12" max="12" width="20.33203125" customWidth="1"/>
    <col min="13" max="13" width="26.6640625" customWidth="1"/>
  </cols>
  <sheetData>
    <row r="3" spans="3:13" x14ac:dyDescent="0.2">
      <c r="C3" s="22" t="s">
        <v>57</v>
      </c>
      <c r="D3" s="1"/>
      <c r="H3" s="22" t="s">
        <v>58</v>
      </c>
      <c r="I3" s="1"/>
      <c r="L3" s="75" t="s">
        <v>15</v>
      </c>
      <c r="M3" s="75"/>
    </row>
    <row r="4" spans="3:13" x14ac:dyDescent="0.2">
      <c r="C4" s="1"/>
      <c r="D4" s="1" t="s">
        <v>59</v>
      </c>
      <c r="I4" t="s">
        <v>59</v>
      </c>
      <c r="L4" s="1"/>
      <c r="M4" s="1"/>
    </row>
    <row r="5" spans="3:13" x14ac:dyDescent="0.2">
      <c r="C5" s="23" t="s">
        <v>60</v>
      </c>
      <c r="D5" s="24">
        <v>64.3</v>
      </c>
      <c r="H5" s="25" t="s">
        <v>61</v>
      </c>
      <c r="I5" s="25">
        <v>323</v>
      </c>
      <c r="L5" s="1"/>
      <c r="M5" s="1" t="s">
        <v>62</v>
      </c>
    </row>
    <row r="6" spans="3:13" x14ac:dyDescent="0.2">
      <c r="C6" s="24" t="s">
        <v>63</v>
      </c>
      <c r="D6" s="24">
        <v>156</v>
      </c>
      <c r="H6" s="25" t="s">
        <v>64</v>
      </c>
      <c r="I6" s="25">
        <v>32.5</v>
      </c>
      <c r="L6" s="26" t="s">
        <v>65</v>
      </c>
      <c r="M6" s="25">
        <v>37.9</v>
      </c>
    </row>
    <row r="7" spans="3:13" x14ac:dyDescent="0.2">
      <c r="C7" s="24" t="s">
        <v>61</v>
      </c>
      <c r="D7" s="24">
        <v>218</v>
      </c>
      <c r="H7" s="25" t="s">
        <v>66</v>
      </c>
      <c r="I7" s="25">
        <v>131</v>
      </c>
      <c r="L7" s="25" t="s">
        <v>67</v>
      </c>
      <c r="M7" s="27">
        <v>65</v>
      </c>
    </row>
    <row r="8" spans="3:13" x14ac:dyDescent="0.2">
      <c r="C8" s="28" t="s">
        <v>68</v>
      </c>
      <c r="D8" s="27">
        <v>41.5</v>
      </c>
      <c r="H8" s="25" t="s">
        <v>69</v>
      </c>
      <c r="I8" s="25">
        <v>493</v>
      </c>
      <c r="L8" s="24" t="s">
        <v>70</v>
      </c>
      <c r="M8" s="24">
        <v>15.2</v>
      </c>
    </row>
    <row r="9" spans="3:13" x14ac:dyDescent="0.2">
      <c r="C9" s="29" t="s">
        <v>71</v>
      </c>
      <c r="D9" s="29">
        <v>352</v>
      </c>
      <c r="H9" s="25" t="s">
        <v>72</v>
      </c>
      <c r="I9" s="25">
        <v>2570</v>
      </c>
      <c r="L9" s="24" t="s">
        <v>73</v>
      </c>
      <c r="M9" s="24">
        <v>59.2</v>
      </c>
    </row>
    <row r="10" spans="3:13" x14ac:dyDescent="0.2">
      <c r="C10" s="29" t="s">
        <v>74</v>
      </c>
      <c r="D10" s="29">
        <v>47100</v>
      </c>
      <c r="H10" s="25" t="s">
        <v>75</v>
      </c>
      <c r="I10" s="25">
        <v>108</v>
      </c>
      <c r="L10" s="24" t="s">
        <v>76</v>
      </c>
      <c r="M10" s="24">
        <v>46.2</v>
      </c>
    </row>
    <row r="11" spans="3:13" x14ac:dyDescent="0.2">
      <c r="C11" s="23" t="s">
        <v>77</v>
      </c>
      <c r="D11" s="24">
        <v>108</v>
      </c>
      <c r="H11" s="25" t="s">
        <v>78</v>
      </c>
      <c r="I11" s="25">
        <v>163</v>
      </c>
      <c r="L11" s="24" t="s">
        <v>79</v>
      </c>
      <c r="M11" s="24">
        <v>202</v>
      </c>
    </row>
    <row r="12" spans="3:13" x14ac:dyDescent="0.2">
      <c r="C12" s="24" t="s">
        <v>80</v>
      </c>
      <c r="D12" s="24">
        <v>555</v>
      </c>
      <c r="H12" s="25" t="s">
        <v>81</v>
      </c>
      <c r="I12" s="25">
        <v>168</v>
      </c>
      <c r="L12" s="24" t="s">
        <v>82</v>
      </c>
      <c r="M12" s="24">
        <v>12.3</v>
      </c>
    </row>
    <row r="13" spans="3:13" x14ac:dyDescent="0.2">
      <c r="C13" s="28" t="s">
        <v>83</v>
      </c>
      <c r="D13" s="30">
        <v>497</v>
      </c>
      <c r="H13" s="25" t="s">
        <v>84</v>
      </c>
      <c r="I13" s="25">
        <v>162</v>
      </c>
      <c r="L13" s="25" t="s">
        <v>85</v>
      </c>
      <c r="M13" s="25">
        <v>1140</v>
      </c>
    </row>
    <row r="14" spans="3:13" x14ac:dyDescent="0.2">
      <c r="C14" s="27" t="s">
        <v>86</v>
      </c>
      <c r="D14" s="27">
        <v>209</v>
      </c>
      <c r="H14" s="25" t="s">
        <v>87</v>
      </c>
      <c r="I14" s="25">
        <v>172</v>
      </c>
      <c r="L14" s="25" t="s">
        <v>88</v>
      </c>
      <c r="M14" s="25">
        <v>446</v>
      </c>
    </row>
    <row r="15" spans="3:13" x14ac:dyDescent="0.2">
      <c r="C15" s="27" t="s">
        <v>89</v>
      </c>
      <c r="D15" s="27">
        <v>6690</v>
      </c>
      <c r="H15" s="25" t="s">
        <v>90</v>
      </c>
      <c r="I15" s="25">
        <v>172</v>
      </c>
      <c r="L15" s="24" t="s">
        <v>91</v>
      </c>
      <c r="M15" s="29">
        <v>22.9</v>
      </c>
    </row>
    <row r="16" spans="3:13" x14ac:dyDescent="0.2">
      <c r="C16" s="27" t="s">
        <v>92</v>
      </c>
      <c r="D16" s="27">
        <v>30600</v>
      </c>
      <c r="H16" s="25" t="s">
        <v>93</v>
      </c>
      <c r="I16" s="25">
        <v>112</v>
      </c>
      <c r="L16" s="25" t="s">
        <v>94</v>
      </c>
      <c r="M16" s="27">
        <v>12.1</v>
      </c>
    </row>
    <row r="17" spans="3:13" ht="34" x14ac:dyDescent="0.2">
      <c r="C17" s="31" t="s">
        <v>95</v>
      </c>
      <c r="D17" s="27">
        <v>1050</v>
      </c>
      <c r="H17" s="25" t="s">
        <v>96</v>
      </c>
      <c r="I17" s="25">
        <v>221</v>
      </c>
      <c r="L17" s="24" t="s">
        <v>97</v>
      </c>
      <c r="M17" s="29">
        <v>95.1</v>
      </c>
    </row>
    <row r="18" spans="3:13" x14ac:dyDescent="0.2">
      <c r="C18" s="27" t="s">
        <v>98</v>
      </c>
      <c r="D18" s="27">
        <v>2310</v>
      </c>
      <c r="H18" s="25" t="s">
        <v>99</v>
      </c>
      <c r="I18" s="25">
        <v>140</v>
      </c>
      <c r="L18" s="24" t="s">
        <v>100</v>
      </c>
      <c r="M18" s="29">
        <v>68.7</v>
      </c>
    </row>
    <row r="19" spans="3:13" x14ac:dyDescent="0.2">
      <c r="C19" s="27" t="s">
        <v>101</v>
      </c>
      <c r="D19" s="27">
        <v>326</v>
      </c>
      <c r="H19" s="25" t="s">
        <v>102</v>
      </c>
      <c r="I19" s="25">
        <v>154</v>
      </c>
      <c r="L19" s="24" t="s">
        <v>103</v>
      </c>
      <c r="M19" s="24">
        <v>15.7</v>
      </c>
    </row>
    <row r="20" spans="3:13" x14ac:dyDescent="0.2">
      <c r="C20" s="1"/>
      <c r="D20" s="1"/>
      <c r="H20" s="25" t="s">
        <v>104</v>
      </c>
      <c r="I20" s="25">
        <v>163</v>
      </c>
      <c r="L20" s="24" t="s">
        <v>105</v>
      </c>
      <c r="M20" s="24">
        <v>141</v>
      </c>
    </row>
    <row r="21" spans="3:13" x14ac:dyDescent="0.2">
      <c r="C21" s="1"/>
      <c r="D21" s="1"/>
      <c r="H21" s="25" t="s">
        <v>106</v>
      </c>
      <c r="I21" s="25">
        <v>207</v>
      </c>
      <c r="L21" s="1"/>
      <c r="M21" s="1"/>
    </row>
    <row r="22" spans="3:13" x14ac:dyDescent="0.2">
      <c r="C22" s="1"/>
      <c r="D22" s="1"/>
      <c r="H22" s="32"/>
      <c r="I22" s="32"/>
      <c r="L22" s="1"/>
      <c r="M22" s="1"/>
    </row>
    <row r="23" spans="3:13" x14ac:dyDescent="0.2">
      <c r="C23" s="1"/>
      <c r="D23" s="1" t="s">
        <v>107</v>
      </c>
      <c r="H23" s="33"/>
      <c r="I23" s="32" t="s">
        <v>107</v>
      </c>
      <c r="L23" s="1"/>
      <c r="M23" s="1" t="s">
        <v>107</v>
      </c>
    </row>
    <row r="24" spans="3:13" x14ac:dyDescent="0.2">
      <c r="C24" s="24" t="s">
        <v>108</v>
      </c>
      <c r="D24" s="24">
        <v>12.7</v>
      </c>
      <c r="H24" s="24" t="s">
        <v>60</v>
      </c>
      <c r="I24" s="24">
        <v>10.9</v>
      </c>
      <c r="L24" s="24" t="s">
        <v>109</v>
      </c>
      <c r="M24" s="24">
        <v>3.99</v>
      </c>
    </row>
    <row r="25" spans="3:13" x14ac:dyDescent="0.2">
      <c r="C25" s="24" t="s">
        <v>110</v>
      </c>
      <c r="D25" s="24">
        <v>12.2</v>
      </c>
      <c r="H25" s="24" t="s">
        <v>111</v>
      </c>
      <c r="I25" s="24">
        <v>10.1</v>
      </c>
      <c r="L25" s="24" t="s">
        <v>112</v>
      </c>
      <c r="M25" s="24">
        <v>3.36</v>
      </c>
    </row>
    <row r="26" spans="3:13" x14ac:dyDescent="0.2">
      <c r="C26" s="24" t="s">
        <v>113</v>
      </c>
      <c r="D26" s="24">
        <v>27.6</v>
      </c>
      <c r="H26" s="24" t="s">
        <v>114</v>
      </c>
      <c r="I26" s="24">
        <v>28.5</v>
      </c>
      <c r="L26" s="24" t="s">
        <v>70</v>
      </c>
      <c r="M26" s="24">
        <v>20.7</v>
      </c>
    </row>
    <row r="27" spans="3:13" x14ac:dyDescent="0.2">
      <c r="C27" s="24" t="s">
        <v>60</v>
      </c>
      <c r="D27" s="24">
        <v>85</v>
      </c>
      <c r="H27" s="24" t="s">
        <v>71</v>
      </c>
      <c r="I27" s="24">
        <v>38.799999999999997</v>
      </c>
      <c r="L27" s="24" t="s">
        <v>73</v>
      </c>
      <c r="M27" s="24">
        <v>83.1</v>
      </c>
    </row>
    <row r="28" spans="3:13" x14ac:dyDescent="0.2">
      <c r="C28" s="24" t="s">
        <v>111</v>
      </c>
      <c r="D28" s="24">
        <v>52.8</v>
      </c>
      <c r="H28" s="24" t="s">
        <v>74</v>
      </c>
      <c r="I28" s="24">
        <v>11.5</v>
      </c>
      <c r="L28" s="24" t="s">
        <v>76</v>
      </c>
      <c r="M28" s="24">
        <v>86.7</v>
      </c>
    </row>
    <row r="29" spans="3:13" x14ac:dyDescent="0.2">
      <c r="C29" s="24" t="s">
        <v>114</v>
      </c>
      <c r="D29" s="24">
        <v>217</v>
      </c>
      <c r="H29" s="24" t="s">
        <v>115</v>
      </c>
      <c r="I29" s="24">
        <v>4.82</v>
      </c>
      <c r="L29" s="24" t="s">
        <v>79</v>
      </c>
      <c r="M29" s="24">
        <v>200</v>
      </c>
    </row>
    <row r="30" spans="3:13" x14ac:dyDescent="0.2">
      <c r="C30" s="24" t="s">
        <v>116</v>
      </c>
      <c r="D30" s="24">
        <v>15.3</v>
      </c>
      <c r="H30" s="24" t="s">
        <v>77</v>
      </c>
      <c r="I30" s="24">
        <v>25.4</v>
      </c>
      <c r="L30" s="34" t="s">
        <v>82</v>
      </c>
      <c r="M30" s="24">
        <v>19.7</v>
      </c>
    </row>
    <row r="31" spans="3:13" x14ac:dyDescent="0.2">
      <c r="C31" s="24" t="s">
        <v>117</v>
      </c>
      <c r="D31" s="24">
        <v>25.1</v>
      </c>
      <c r="H31" s="24" t="s">
        <v>80</v>
      </c>
      <c r="I31" s="24">
        <v>27.6</v>
      </c>
      <c r="L31" s="24" t="s">
        <v>91</v>
      </c>
      <c r="M31" s="24">
        <v>22.8</v>
      </c>
    </row>
    <row r="32" spans="3:13" x14ac:dyDescent="0.2">
      <c r="C32" s="24" t="s">
        <v>71</v>
      </c>
      <c r="D32" s="24">
        <v>424</v>
      </c>
      <c r="L32" s="24" t="s">
        <v>97</v>
      </c>
      <c r="M32" s="24">
        <v>92.7</v>
      </c>
    </row>
    <row r="33" spans="2:13" x14ac:dyDescent="0.2">
      <c r="C33" s="24" t="s">
        <v>118</v>
      </c>
      <c r="D33" s="24">
        <v>6.13</v>
      </c>
      <c r="L33" s="24" t="s">
        <v>119</v>
      </c>
      <c r="M33" s="24">
        <v>1.33</v>
      </c>
    </row>
    <row r="34" spans="2:13" x14ac:dyDescent="0.2">
      <c r="C34" s="24" t="s">
        <v>74</v>
      </c>
      <c r="D34" s="24">
        <v>63.2</v>
      </c>
      <c r="L34" s="24" t="s">
        <v>100</v>
      </c>
      <c r="M34" s="24">
        <v>89.1</v>
      </c>
    </row>
    <row r="35" spans="2:13" x14ac:dyDescent="0.2">
      <c r="C35" s="24" t="s">
        <v>77</v>
      </c>
      <c r="D35" s="24">
        <v>115</v>
      </c>
      <c r="L35" s="24" t="s">
        <v>103</v>
      </c>
      <c r="M35" s="24">
        <v>15.2</v>
      </c>
    </row>
    <row r="36" spans="2:13" x14ac:dyDescent="0.2">
      <c r="C36" s="24" t="s">
        <v>80</v>
      </c>
      <c r="D36" s="24">
        <v>613</v>
      </c>
      <c r="L36" s="24" t="s">
        <v>105</v>
      </c>
      <c r="M36" s="24">
        <v>140</v>
      </c>
    </row>
    <row r="37" spans="2:13" x14ac:dyDescent="0.2">
      <c r="C37" s="24" t="s">
        <v>115</v>
      </c>
      <c r="D37" s="24">
        <v>13.8</v>
      </c>
      <c r="I37">
        <f>SUM(I24:I31)</f>
        <v>157.62</v>
      </c>
    </row>
    <row r="38" spans="2:13" x14ac:dyDescent="0.2">
      <c r="B38" t="s">
        <v>40</v>
      </c>
      <c r="D38">
        <f>SUM(D24:D36)</f>
        <v>1669.0300000000002</v>
      </c>
      <c r="L38" s="23"/>
      <c r="M38">
        <f>SUM(M24:M36)</f>
        <v>778.68000000000018</v>
      </c>
    </row>
    <row r="41" spans="2:13" x14ac:dyDescent="0.2">
      <c r="E41" s="1" t="s">
        <v>11</v>
      </c>
      <c r="F41" s="1" t="s">
        <v>58</v>
      </c>
      <c r="G41" s="1" t="s">
        <v>15</v>
      </c>
    </row>
    <row r="42" spans="2:13" x14ac:dyDescent="0.2">
      <c r="E42" s="1">
        <v>12.7</v>
      </c>
      <c r="F42" s="32">
        <v>10.9</v>
      </c>
      <c r="G42" s="1">
        <v>3.99</v>
      </c>
    </row>
    <row r="43" spans="2:13" x14ac:dyDescent="0.2">
      <c r="E43" s="1">
        <v>12.2</v>
      </c>
      <c r="F43" s="32">
        <v>10.1</v>
      </c>
      <c r="G43" s="1">
        <v>3.36</v>
      </c>
    </row>
    <row r="44" spans="2:13" x14ac:dyDescent="0.2">
      <c r="E44" s="1">
        <v>27.6</v>
      </c>
      <c r="F44" s="32">
        <v>28.5</v>
      </c>
      <c r="G44" s="1">
        <v>20.7</v>
      </c>
    </row>
    <row r="45" spans="2:13" x14ac:dyDescent="0.2">
      <c r="E45" s="1">
        <v>85</v>
      </c>
      <c r="F45" s="32">
        <v>38.799999999999997</v>
      </c>
      <c r="G45" s="1">
        <v>83.1</v>
      </c>
    </row>
    <row r="46" spans="2:13" x14ac:dyDescent="0.2">
      <c r="E46" s="1">
        <v>52.8</v>
      </c>
      <c r="F46" s="32">
        <v>11.5</v>
      </c>
      <c r="G46" s="1">
        <v>86.7</v>
      </c>
    </row>
    <row r="47" spans="2:13" x14ac:dyDescent="0.2">
      <c r="E47" s="1">
        <v>217</v>
      </c>
      <c r="F47" s="32">
        <v>4.82</v>
      </c>
      <c r="G47" s="1">
        <v>200</v>
      </c>
    </row>
    <row r="48" spans="2:13" x14ac:dyDescent="0.2">
      <c r="E48" s="1">
        <v>15.3</v>
      </c>
      <c r="F48" s="32">
        <v>25.4</v>
      </c>
      <c r="G48" s="1">
        <v>19.7</v>
      </c>
    </row>
    <row r="49" spans="4:11" x14ac:dyDescent="0.2">
      <c r="E49" s="1">
        <v>25.1</v>
      </c>
      <c r="F49" s="32">
        <v>27.6</v>
      </c>
      <c r="G49" s="1">
        <v>22.8</v>
      </c>
    </row>
    <row r="50" spans="4:11" x14ac:dyDescent="0.2">
      <c r="E50" s="1">
        <v>424</v>
      </c>
      <c r="F50" s="1"/>
      <c r="G50" s="1">
        <v>92.7</v>
      </c>
    </row>
    <row r="51" spans="4:11" x14ac:dyDescent="0.2">
      <c r="E51" s="1">
        <v>6.13</v>
      </c>
      <c r="F51" s="1"/>
      <c r="G51" s="1">
        <v>1.33</v>
      </c>
    </row>
    <row r="52" spans="4:11" x14ac:dyDescent="0.2">
      <c r="E52" s="1">
        <v>63.2</v>
      </c>
      <c r="F52" s="1"/>
      <c r="G52" s="1">
        <v>89.1</v>
      </c>
    </row>
    <row r="53" spans="4:11" x14ac:dyDescent="0.2">
      <c r="E53" s="1">
        <v>115</v>
      </c>
      <c r="F53" s="1"/>
      <c r="G53" s="1">
        <v>15.2</v>
      </c>
    </row>
    <row r="54" spans="4:11" x14ac:dyDescent="0.2">
      <c r="E54" s="1">
        <v>613</v>
      </c>
      <c r="F54" s="1"/>
      <c r="G54" s="1">
        <v>140</v>
      </c>
    </row>
    <row r="55" spans="4:11" x14ac:dyDescent="0.2">
      <c r="E55" s="1">
        <v>13.8</v>
      </c>
      <c r="F55" s="1"/>
      <c r="G55" s="1"/>
    </row>
    <row r="59" spans="4:11" x14ac:dyDescent="0.2">
      <c r="G59" t="s">
        <v>19</v>
      </c>
    </row>
    <row r="61" spans="4:11" ht="17" thickBot="1" x14ac:dyDescent="0.25">
      <c r="G61" t="s">
        <v>22</v>
      </c>
    </row>
    <row r="62" spans="4:11" x14ac:dyDescent="0.2">
      <c r="G62" s="35" t="s">
        <v>24</v>
      </c>
      <c r="H62" s="35" t="s">
        <v>25</v>
      </c>
      <c r="I62" s="35" t="s">
        <v>26</v>
      </c>
      <c r="J62" s="35" t="s">
        <v>27</v>
      </c>
      <c r="K62" s="35" t="s">
        <v>28</v>
      </c>
    </row>
    <row r="63" spans="4:11" x14ac:dyDescent="0.2">
      <c r="D63" s="21"/>
      <c r="G63" t="s">
        <v>11</v>
      </c>
      <c r="H63">
        <v>14</v>
      </c>
      <c r="I63">
        <v>1682.8300000000002</v>
      </c>
      <c r="J63">
        <v>120.20214285714287</v>
      </c>
      <c r="K63">
        <v>33057.716525824166</v>
      </c>
    </row>
    <row r="64" spans="4:11" x14ac:dyDescent="0.2">
      <c r="G64" t="s">
        <v>58</v>
      </c>
      <c r="H64">
        <v>8</v>
      </c>
      <c r="I64">
        <v>157.62</v>
      </c>
      <c r="J64">
        <v>19.702500000000001</v>
      </c>
      <c r="K64">
        <v>142.20062142857128</v>
      </c>
    </row>
    <row r="65" spans="6:13" ht="17" thickBot="1" x14ac:dyDescent="0.25">
      <c r="G65" s="16" t="s">
        <v>15</v>
      </c>
      <c r="H65" s="16">
        <v>13</v>
      </c>
      <c r="I65" s="16">
        <v>778.68000000000018</v>
      </c>
      <c r="J65" s="16">
        <v>59.898461538461554</v>
      </c>
      <c r="K65" s="16">
        <v>3792.4420474358944</v>
      </c>
    </row>
    <row r="68" spans="6:13" ht="17" thickBot="1" x14ac:dyDescent="0.25">
      <c r="G68" t="s">
        <v>31</v>
      </c>
    </row>
    <row r="69" spans="6:13" x14ac:dyDescent="0.2">
      <c r="G69" s="35" t="s">
        <v>32</v>
      </c>
      <c r="H69" s="35" t="s">
        <v>33</v>
      </c>
      <c r="I69" s="35" t="s">
        <v>34</v>
      </c>
      <c r="J69" s="35" t="s">
        <v>35</v>
      </c>
      <c r="K69" s="35" t="s">
        <v>1</v>
      </c>
      <c r="L69" s="35" t="s">
        <v>36</v>
      </c>
      <c r="M69" s="35" t="s">
        <v>37</v>
      </c>
    </row>
    <row r="70" spans="6:13" x14ac:dyDescent="0.2">
      <c r="G70" t="s">
        <v>38</v>
      </c>
      <c r="H70">
        <v>56031.529662197747</v>
      </c>
      <c r="I70">
        <v>2</v>
      </c>
      <c r="J70">
        <v>28015.764831098873</v>
      </c>
      <c r="K70">
        <v>1.8824042369712752</v>
      </c>
      <c r="L70">
        <v>0.16869615899693255</v>
      </c>
      <c r="M70">
        <v>3.2945368164911413</v>
      </c>
    </row>
    <row r="71" spans="6:13" x14ac:dyDescent="0.2">
      <c r="G71" t="s">
        <v>39</v>
      </c>
      <c r="H71">
        <v>476255.02375494508</v>
      </c>
      <c r="I71">
        <v>32</v>
      </c>
      <c r="J71">
        <v>14882.969492342034</v>
      </c>
    </row>
    <row r="73" spans="6:13" ht="17" thickBot="1" x14ac:dyDescent="0.25">
      <c r="G73" s="16" t="s">
        <v>40</v>
      </c>
      <c r="H73" s="16">
        <v>532286.55341714283</v>
      </c>
      <c r="I73" s="16">
        <v>34</v>
      </c>
      <c r="J73" s="16"/>
      <c r="K73" s="16"/>
      <c r="L73" s="16"/>
      <c r="M73" s="16"/>
    </row>
    <row r="75" spans="6:13" x14ac:dyDescent="0.2">
      <c r="F75" s="1"/>
      <c r="G75" s="1" t="s">
        <v>120</v>
      </c>
      <c r="H75" s="1" t="s">
        <v>121</v>
      </c>
      <c r="I75" s="1" t="s">
        <v>122</v>
      </c>
    </row>
    <row r="76" spans="6:13" x14ac:dyDescent="0.2">
      <c r="F76" s="1" t="s">
        <v>123</v>
      </c>
      <c r="G76" s="1">
        <f>TTEST(E42:E55,F42:F49,2,2)</f>
        <v>0.13799035379702632</v>
      </c>
      <c r="H76" s="1">
        <f>TTEST(E42:E55,G42:G55,2,2)</f>
        <v>0.26691894496361213</v>
      </c>
      <c r="I76" s="1">
        <f>TTEST(F42:F49,G42:G54,2,2)</f>
        <v>8.6451118878428657E-2</v>
      </c>
    </row>
    <row r="83" spans="3:6" x14ac:dyDescent="0.2">
      <c r="C83" s="1"/>
      <c r="D83" s="1" t="s">
        <v>11</v>
      </c>
      <c r="E83" s="1" t="s">
        <v>58</v>
      </c>
      <c r="F83" s="1" t="s">
        <v>15</v>
      </c>
    </row>
    <row r="84" spans="3:6" x14ac:dyDescent="0.2">
      <c r="C84" s="1"/>
      <c r="D84" s="76" t="s">
        <v>124</v>
      </c>
      <c r="E84" s="76"/>
      <c r="F84" s="76"/>
    </row>
    <row r="85" spans="3:6" x14ac:dyDescent="0.2">
      <c r="C85" s="1" t="s">
        <v>125</v>
      </c>
      <c r="D85" s="1">
        <v>13.8</v>
      </c>
      <c r="E85" s="1">
        <v>4.82</v>
      </c>
      <c r="F85" s="1"/>
    </row>
    <row r="86" spans="3:6" x14ac:dyDescent="0.2">
      <c r="C86" s="1"/>
      <c r="D86" s="1"/>
      <c r="E86" s="1"/>
      <c r="F86" s="1"/>
    </row>
    <row r="87" spans="3:6" x14ac:dyDescent="0.2">
      <c r="C87" s="1"/>
      <c r="D87" s="76" t="s">
        <v>126</v>
      </c>
      <c r="E87" s="76"/>
      <c r="F87" s="76"/>
    </row>
    <row r="88" spans="3:6" x14ac:dyDescent="0.2">
      <c r="C88" s="1" t="s">
        <v>108</v>
      </c>
      <c r="D88" s="1">
        <v>12.7</v>
      </c>
      <c r="E88" s="1"/>
      <c r="F88" s="1">
        <v>3.99</v>
      </c>
    </row>
    <row r="89" spans="3:6" x14ac:dyDescent="0.2">
      <c r="C89" s="1" t="s">
        <v>118</v>
      </c>
      <c r="D89" s="1">
        <v>6.13</v>
      </c>
      <c r="E89" s="1"/>
      <c r="F89" s="1">
        <v>1.33</v>
      </c>
    </row>
    <row r="90" spans="3:6" x14ac:dyDescent="0.2">
      <c r="C90" s="1" t="s">
        <v>77</v>
      </c>
      <c r="D90" s="1">
        <v>115</v>
      </c>
      <c r="E90" s="1">
        <v>25.4</v>
      </c>
      <c r="F90" s="1">
        <v>15.2</v>
      </c>
    </row>
    <row r="91" spans="3:6" x14ac:dyDescent="0.2">
      <c r="C91" s="1" t="s">
        <v>110</v>
      </c>
      <c r="D91" s="1">
        <v>12.2</v>
      </c>
      <c r="E91" s="1"/>
      <c r="F91" s="1">
        <v>3.36</v>
      </c>
    </row>
    <row r="92" spans="3:6" x14ac:dyDescent="0.2">
      <c r="C92" s="1"/>
      <c r="D92" s="76" t="s">
        <v>127</v>
      </c>
      <c r="E92" s="76"/>
      <c r="F92" s="76"/>
    </row>
    <row r="93" spans="3:6" x14ac:dyDescent="0.2">
      <c r="C93" s="1" t="s">
        <v>71</v>
      </c>
      <c r="D93" s="1">
        <v>424</v>
      </c>
      <c r="E93" s="1"/>
      <c r="F93" s="1">
        <v>92.7</v>
      </c>
    </row>
    <row r="94" spans="3:6" x14ac:dyDescent="0.2">
      <c r="C94" s="1" t="s">
        <v>80</v>
      </c>
      <c r="D94" s="1">
        <v>613</v>
      </c>
      <c r="E94" s="1">
        <v>27.6</v>
      </c>
      <c r="F94" s="1">
        <v>140</v>
      </c>
    </row>
    <row r="95" spans="3:6" x14ac:dyDescent="0.2">
      <c r="C95" s="1"/>
      <c r="D95" s="76" t="s">
        <v>128</v>
      </c>
      <c r="E95" s="76"/>
      <c r="F95" s="76"/>
    </row>
    <row r="96" spans="3:6" x14ac:dyDescent="0.2">
      <c r="C96" s="36" t="s">
        <v>129</v>
      </c>
      <c r="D96" s="1">
        <v>27.6</v>
      </c>
      <c r="E96" s="1"/>
      <c r="F96" s="1">
        <v>20.7</v>
      </c>
    </row>
    <row r="97" spans="3:6" x14ac:dyDescent="0.2">
      <c r="C97" s="1" t="s">
        <v>117</v>
      </c>
      <c r="D97" s="1">
        <v>25.1</v>
      </c>
      <c r="E97" s="1"/>
      <c r="F97" s="1">
        <v>22.8</v>
      </c>
    </row>
    <row r="98" spans="3:6" x14ac:dyDescent="0.2">
      <c r="C98" s="1" t="s">
        <v>130</v>
      </c>
      <c r="D98" s="1">
        <v>52.8</v>
      </c>
      <c r="E98" s="1">
        <v>10.1</v>
      </c>
      <c r="F98" s="1">
        <v>86.7</v>
      </c>
    </row>
    <row r="99" spans="3:6" x14ac:dyDescent="0.2">
      <c r="C99" s="36" t="s">
        <v>131</v>
      </c>
      <c r="D99" s="1">
        <v>15.3</v>
      </c>
      <c r="E99" s="1"/>
      <c r="F99" s="1">
        <v>19.7</v>
      </c>
    </row>
    <row r="100" spans="3:6" x14ac:dyDescent="0.2">
      <c r="C100" s="1" t="s">
        <v>132</v>
      </c>
      <c r="D100" s="1">
        <v>85</v>
      </c>
      <c r="E100" s="1">
        <v>10.9</v>
      </c>
      <c r="F100" s="1">
        <v>83</v>
      </c>
    </row>
    <row r="101" spans="3:6" x14ac:dyDescent="0.2">
      <c r="C101" s="1" t="s">
        <v>133</v>
      </c>
      <c r="D101" s="1">
        <v>63.2</v>
      </c>
      <c r="E101" s="1">
        <v>11.5</v>
      </c>
      <c r="F101" s="1">
        <v>89.1</v>
      </c>
    </row>
    <row r="102" spans="3:6" x14ac:dyDescent="0.2">
      <c r="C102" s="1" t="s">
        <v>134</v>
      </c>
      <c r="D102" s="1">
        <v>217</v>
      </c>
      <c r="E102" s="1">
        <v>28.5</v>
      </c>
      <c r="F102" s="1">
        <v>200</v>
      </c>
    </row>
    <row r="103" spans="3:6" x14ac:dyDescent="0.2">
      <c r="C103" s="1"/>
      <c r="D103" s="1"/>
      <c r="E103" s="1"/>
      <c r="F103" s="1"/>
    </row>
  </sheetData>
  <mergeCells count="5">
    <mergeCell ref="L3:M3"/>
    <mergeCell ref="D84:F84"/>
    <mergeCell ref="D87:F87"/>
    <mergeCell ref="D92:F92"/>
    <mergeCell ref="D95:F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447D2-E82C-8642-A9BF-ED7B2E9CD4A6}">
  <dimension ref="A1:Q27"/>
  <sheetViews>
    <sheetView workbookViewId="0">
      <selection activeCell="D32" sqref="D32"/>
    </sheetView>
  </sheetViews>
  <sheetFormatPr baseColWidth="10" defaultColWidth="8.83203125" defaultRowHeight="16" x14ac:dyDescent="0.2"/>
  <cols>
    <col min="1" max="1" width="20.33203125" customWidth="1"/>
    <col min="2" max="2" width="15.1640625" style="40" bestFit="1" customWidth="1"/>
    <col min="3" max="3" width="14.6640625" style="41" bestFit="1" customWidth="1"/>
    <col min="4" max="4" width="14.6640625" style="40" bestFit="1" customWidth="1"/>
    <col min="5" max="5" width="14.6640625" style="41" bestFit="1" customWidth="1"/>
    <col min="6" max="6" width="15.1640625" style="40" bestFit="1" customWidth="1"/>
    <col min="7" max="7" width="14.6640625" style="41" bestFit="1" customWidth="1"/>
    <col min="8" max="8" width="15.1640625" style="42" bestFit="1" customWidth="1"/>
    <col min="9" max="9" width="13.83203125" customWidth="1"/>
  </cols>
  <sheetData>
    <row r="1" spans="1:17" s="37" customFormat="1" ht="15" x14ac:dyDescent="0.2">
      <c r="A1" s="37" t="s">
        <v>135</v>
      </c>
      <c r="B1" s="38" t="s">
        <v>136</v>
      </c>
      <c r="C1" s="38" t="s">
        <v>137</v>
      </c>
      <c r="D1" s="38" t="s">
        <v>138</v>
      </c>
      <c r="E1" s="38" t="s">
        <v>139</v>
      </c>
      <c r="F1" s="38" t="s">
        <v>140</v>
      </c>
      <c r="G1" s="38" t="s">
        <v>141</v>
      </c>
      <c r="H1" s="39" t="s">
        <v>142</v>
      </c>
      <c r="I1" s="37" t="s">
        <v>143</v>
      </c>
    </row>
    <row r="2" spans="1:17" x14ac:dyDescent="0.2">
      <c r="A2" t="s">
        <v>144</v>
      </c>
      <c r="B2" s="40">
        <v>0.65013929999999998</v>
      </c>
      <c r="C2" s="41">
        <v>0.13250700000000001</v>
      </c>
      <c r="D2" s="40">
        <v>0</v>
      </c>
      <c r="E2" s="41">
        <v>0.1</v>
      </c>
      <c r="F2" s="40">
        <v>0.65013929999999998</v>
      </c>
      <c r="G2" s="41">
        <v>0.23250699999999999</v>
      </c>
      <c r="H2" s="42">
        <v>0</v>
      </c>
      <c r="I2">
        <f>D2/B2</f>
        <v>0</v>
      </c>
    </row>
    <row r="3" spans="1:17" x14ac:dyDescent="0.2">
      <c r="A3" t="s">
        <v>145</v>
      </c>
      <c r="B3" s="40">
        <v>2.799328</v>
      </c>
      <c r="C3" s="41">
        <v>0.2399664</v>
      </c>
      <c r="D3" s="40">
        <v>10.35966</v>
      </c>
      <c r="E3" s="41">
        <v>0.61798280000000005</v>
      </c>
      <c r="F3" s="40">
        <v>13.15898</v>
      </c>
      <c r="G3" s="41">
        <v>0.85794919999999997</v>
      </c>
      <c r="H3" s="42">
        <v>0.78726870000000004</v>
      </c>
      <c r="I3">
        <f t="shared" ref="I3:I5" si="0">D3/B3</f>
        <v>3.7007667554498793</v>
      </c>
    </row>
    <row r="4" spans="1:17" x14ac:dyDescent="0.2">
      <c r="A4" t="s">
        <v>146</v>
      </c>
      <c r="B4" s="40">
        <v>3.5786289999999998</v>
      </c>
      <c r="C4" s="41">
        <v>0.2789314</v>
      </c>
      <c r="D4" s="40">
        <v>12.231949999999999</v>
      </c>
      <c r="E4" s="41">
        <v>0.71159760000000005</v>
      </c>
      <c r="F4" s="40">
        <v>15.81058</v>
      </c>
      <c r="G4" s="41">
        <v>0.99052910000000005</v>
      </c>
      <c r="H4" s="42">
        <v>0.77365609999999996</v>
      </c>
      <c r="I4">
        <f t="shared" si="0"/>
        <v>3.4180547913740149</v>
      </c>
    </row>
    <row r="5" spans="1:17" x14ac:dyDescent="0.2">
      <c r="A5" t="s">
        <v>147</v>
      </c>
      <c r="B5" s="40">
        <v>10.62167</v>
      </c>
      <c r="C5" s="41">
        <v>0.63108350000000002</v>
      </c>
      <c r="D5" s="40">
        <v>13.2163</v>
      </c>
      <c r="E5" s="41">
        <v>0.76081500000000002</v>
      </c>
      <c r="F5" s="40">
        <v>23.837969999999999</v>
      </c>
      <c r="G5" s="41">
        <v>1.391899</v>
      </c>
      <c r="H5" s="42">
        <v>0.55442230000000003</v>
      </c>
      <c r="I5">
        <f t="shared" si="0"/>
        <v>1.2442770298832482</v>
      </c>
    </row>
    <row r="7" spans="1:17" x14ac:dyDescent="0.2">
      <c r="A7" s="37" t="s">
        <v>148</v>
      </c>
    </row>
    <row r="8" spans="1:17" s="37" customFormat="1" ht="15" x14ac:dyDescent="0.2">
      <c r="A8" s="37" t="s">
        <v>135</v>
      </c>
      <c r="B8" s="38" t="s">
        <v>136</v>
      </c>
      <c r="C8" s="38" t="s">
        <v>137</v>
      </c>
      <c r="D8" s="38" t="s">
        <v>138</v>
      </c>
      <c r="E8" s="38" t="s">
        <v>139</v>
      </c>
      <c r="F8" s="38" t="s">
        <v>140</v>
      </c>
      <c r="G8" s="38" t="s">
        <v>141</v>
      </c>
      <c r="H8" s="39" t="s">
        <v>142</v>
      </c>
    </row>
    <row r="9" spans="1:17" x14ac:dyDescent="0.2">
      <c r="A9" t="s">
        <v>149</v>
      </c>
      <c r="B9" s="40">
        <v>35.019289999999998</v>
      </c>
      <c r="C9" s="41">
        <v>1.850965</v>
      </c>
      <c r="D9" s="40">
        <v>2.183848E-2</v>
      </c>
      <c r="E9" s="41">
        <v>0.1010919</v>
      </c>
      <c r="F9" s="40">
        <v>35.041130000000003</v>
      </c>
      <c r="G9" s="41">
        <v>1.9520569999999999</v>
      </c>
      <c r="H9" s="42">
        <v>6.2322409999999995E-4</v>
      </c>
    </row>
    <row r="10" spans="1:17" x14ac:dyDescent="0.2">
      <c r="H10" s="40"/>
    </row>
    <row r="11" spans="1:17" x14ac:dyDescent="0.2">
      <c r="H11" s="40"/>
    </row>
    <row r="12" spans="1:17" x14ac:dyDescent="0.2">
      <c r="C12" s="37" t="s">
        <v>135</v>
      </c>
      <c r="D12" s="38" t="s">
        <v>136</v>
      </c>
      <c r="E12" s="38" t="s">
        <v>137</v>
      </c>
      <c r="F12" s="38" t="s">
        <v>138</v>
      </c>
      <c r="G12" s="38" t="s">
        <v>139</v>
      </c>
      <c r="H12" s="38" t="s">
        <v>140</v>
      </c>
      <c r="I12" s="38" t="s">
        <v>141</v>
      </c>
      <c r="J12" s="39" t="s">
        <v>142</v>
      </c>
      <c r="K12" s="38" t="s">
        <v>143</v>
      </c>
    </row>
    <row r="13" spans="1:17" x14ac:dyDescent="0.2">
      <c r="C13" t="s">
        <v>150</v>
      </c>
      <c r="D13" s="40">
        <v>2.799328</v>
      </c>
      <c r="E13" s="41">
        <v>0.2399664</v>
      </c>
      <c r="F13" s="40">
        <v>10.35966</v>
      </c>
      <c r="G13" s="41">
        <v>0.61798280000000005</v>
      </c>
      <c r="H13" s="40">
        <v>13.15898</v>
      </c>
      <c r="I13" s="41">
        <v>0.85794919999999997</v>
      </c>
      <c r="J13" s="42">
        <v>0.78726870000000004</v>
      </c>
      <c r="K13">
        <f t="shared" ref="K13:K15" si="1">F13/D13</f>
        <v>3.7007667554498793</v>
      </c>
      <c r="O13">
        <v>3.7007667554498793</v>
      </c>
      <c r="P13">
        <v>3.4180547913740149</v>
      </c>
      <c r="Q13">
        <v>1.2442770298832482</v>
      </c>
    </row>
    <row r="14" spans="1:17" x14ac:dyDescent="0.2">
      <c r="C14" t="s">
        <v>151</v>
      </c>
      <c r="D14" s="40">
        <v>3.5786289999999998</v>
      </c>
      <c r="E14" s="41">
        <v>0.2789314</v>
      </c>
      <c r="F14" s="40">
        <v>12.231949999999999</v>
      </c>
      <c r="G14" s="41">
        <v>0.71159760000000005</v>
      </c>
      <c r="H14" s="40">
        <v>15.81058</v>
      </c>
      <c r="I14" s="41">
        <v>0.99052910000000005</v>
      </c>
      <c r="J14" s="42">
        <v>0.77365609999999996</v>
      </c>
      <c r="K14">
        <f t="shared" si="1"/>
        <v>3.4180547913740149</v>
      </c>
    </row>
    <row r="15" spans="1:17" x14ac:dyDescent="0.2">
      <c r="C15" t="s">
        <v>152</v>
      </c>
      <c r="D15" s="40">
        <v>10.62167</v>
      </c>
      <c r="E15" s="41">
        <v>0.63108350000000002</v>
      </c>
      <c r="F15" s="40">
        <v>13.2163</v>
      </c>
      <c r="G15" s="41">
        <v>0.76081500000000002</v>
      </c>
      <c r="H15" s="40">
        <v>23.837969999999999</v>
      </c>
      <c r="I15" s="41">
        <v>1.391899</v>
      </c>
      <c r="J15" s="42">
        <v>0.55442230000000003</v>
      </c>
      <c r="K15">
        <f t="shared" si="1"/>
        <v>1.2442770298832482</v>
      </c>
    </row>
    <row r="19" spans="3:5" x14ac:dyDescent="0.2">
      <c r="C19" s="43"/>
      <c r="D19" s="44" t="s">
        <v>153</v>
      </c>
      <c r="E19" s="43"/>
    </row>
    <row r="20" spans="3:5" x14ac:dyDescent="0.2">
      <c r="C20" s="44" t="s">
        <v>154</v>
      </c>
      <c r="D20" s="44" t="s">
        <v>155</v>
      </c>
      <c r="E20" s="44" t="s">
        <v>156</v>
      </c>
    </row>
    <row r="21" spans="3:5" x14ac:dyDescent="0.2">
      <c r="C21" s="44">
        <v>2.799328</v>
      </c>
      <c r="D21" s="44">
        <v>10.35966</v>
      </c>
      <c r="E21" s="44">
        <v>13.15898</v>
      </c>
    </row>
    <row r="22" spans="3:5" x14ac:dyDescent="0.2">
      <c r="C22" s="44">
        <v>3.5786289999999998</v>
      </c>
      <c r="D22" s="44">
        <v>12.231949999999999</v>
      </c>
      <c r="E22" s="44">
        <v>15.81058</v>
      </c>
    </row>
    <row r="23" spans="3:5" x14ac:dyDescent="0.2">
      <c r="C23" s="44">
        <v>10.62167</v>
      </c>
      <c r="D23" s="44">
        <v>13.2163</v>
      </c>
      <c r="E23" s="44">
        <v>23.837969999999999</v>
      </c>
    </row>
    <row r="24" spans="3:5" x14ac:dyDescent="0.2">
      <c r="C24" s="44"/>
      <c r="D24" s="44" t="s">
        <v>157</v>
      </c>
      <c r="E24" s="44"/>
    </row>
    <row r="25" spans="3:5" x14ac:dyDescent="0.2">
      <c r="C25" s="44">
        <v>0.2399664</v>
      </c>
      <c r="D25" s="44">
        <v>0.61798280000000005</v>
      </c>
      <c r="E25" s="44">
        <v>0.85794919999999997</v>
      </c>
    </row>
    <row r="26" spans="3:5" x14ac:dyDescent="0.2">
      <c r="C26" s="44">
        <v>0.2789314</v>
      </c>
      <c r="D26" s="44">
        <v>0.71159760000000005</v>
      </c>
      <c r="E26" s="44">
        <v>0.99052910000000005</v>
      </c>
    </row>
    <row r="27" spans="3:5" x14ac:dyDescent="0.2">
      <c r="C27" s="44">
        <v>0.63108350000000002</v>
      </c>
      <c r="D27" s="44">
        <v>0.76081500000000002</v>
      </c>
      <c r="E27" s="44">
        <v>1.391899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6795-A5BC-6F49-B2F9-B7EAC87D019B}">
  <dimension ref="A1:G444"/>
  <sheetViews>
    <sheetView topLeftCell="A2" workbookViewId="0">
      <selection activeCell="B1" sqref="B1:B1048576"/>
    </sheetView>
  </sheetViews>
  <sheetFormatPr baseColWidth="10" defaultRowHeight="16" x14ac:dyDescent="0.2"/>
  <cols>
    <col min="2" max="2" width="17" bestFit="1" customWidth="1"/>
    <col min="3" max="3" width="14.6640625" bestFit="1" customWidth="1"/>
    <col min="4" max="4" width="16.6640625" bestFit="1" customWidth="1"/>
    <col min="5" max="5" width="14.33203125" bestFit="1" customWidth="1"/>
    <col min="6" max="6" width="15.83203125" bestFit="1" customWidth="1"/>
    <col min="7" max="7" width="13.6640625" bestFit="1" customWidth="1"/>
  </cols>
  <sheetData>
    <row r="1" spans="1:7" x14ac:dyDescent="0.2">
      <c r="A1" s="45" t="s">
        <v>176</v>
      </c>
      <c r="B1" s="45" t="s">
        <v>177</v>
      </c>
      <c r="C1" s="45" t="s">
        <v>178</v>
      </c>
      <c r="D1" s="45" t="s">
        <v>179</v>
      </c>
      <c r="E1" s="45" t="s">
        <v>180</v>
      </c>
      <c r="F1" s="45" t="s">
        <v>181</v>
      </c>
      <c r="G1" s="45" t="s">
        <v>182</v>
      </c>
    </row>
    <row r="2" spans="1:7" x14ac:dyDescent="0.2">
      <c r="A2" s="45">
        <v>651.83249999999998</v>
      </c>
      <c r="B2" s="45">
        <v>0.18203839999999999</v>
      </c>
      <c r="C2" s="45">
        <v>0.40094885899999999</v>
      </c>
      <c r="D2" s="73">
        <v>0.04</v>
      </c>
      <c r="E2" s="45">
        <v>0.300951095</v>
      </c>
      <c r="F2" s="45">
        <v>2.7743899999999998E-4</v>
      </c>
      <c r="G2" s="45">
        <v>0.92627252800000004</v>
      </c>
    </row>
    <row r="3" spans="1:7" x14ac:dyDescent="0.2">
      <c r="A3" s="45">
        <v>655.68949999999995</v>
      </c>
      <c r="B3" s="45">
        <v>0.18625700000000001</v>
      </c>
      <c r="C3" s="45">
        <v>0.41024054100000001</v>
      </c>
      <c r="D3" s="73">
        <v>0.04</v>
      </c>
      <c r="E3" s="45">
        <v>0.31185697400000001</v>
      </c>
      <c r="F3" s="45">
        <v>2.7637199999999999E-4</v>
      </c>
      <c r="G3" s="45">
        <v>0.92271018500000002</v>
      </c>
    </row>
    <row r="4" spans="1:7" x14ac:dyDescent="0.2">
      <c r="A4" s="45">
        <v>659.54650000000004</v>
      </c>
      <c r="B4" s="45">
        <v>0.1904633</v>
      </c>
      <c r="C4" s="45">
        <v>0.41950513099999998</v>
      </c>
      <c r="D4" s="73">
        <v>0.04</v>
      </c>
      <c r="E4" s="45">
        <v>0.32562577300000001</v>
      </c>
      <c r="F4" s="45">
        <v>2.7803300000000001E-4</v>
      </c>
      <c r="G4" s="45">
        <v>0.92825568700000005</v>
      </c>
    </row>
    <row r="5" spans="1:7" x14ac:dyDescent="0.2">
      <c r="A5" s="45">
        <v>663.40350000000001</v>
      </c>
      <c r="B5" s="45">
        <v>0.19491020000000001</v>
      </c>
      <c r="C5" s="45">
        <v>0.429299655</v>
      </c>
      <c r="D5" s="73">
        <v>0.05</v>
      </c>
      <c r="E5" s="45">
        <v>0.33538261699999999</v>
      </c>
      <c r="F5" s="45">
        <v>2.7012500000000002E-4</v>
      </c>
      <c r="G5" s="45">
        <v>0.90185362000000002</v>
      </c>
    </row>
    <row r="6" spans="1:7" x14ac:dyDescent="0.2">
      <c r="A6" s="45">
        <v>667.26049999999998</v>
      </c>
      <c r="B6" s="45">
        <v>0.1953252</v>
      </c>
      <c r="C6" s="45">
        <v>0.43021371400000002</v>
      </c>
      <c r="D6" s="73">
        <v>0.04</v>
      </c>
      <c r="E6" s="45">
        <v>0.32374905599999998</v>
      </c>
      <c r="F6" s="45">
        <v>2.7004999999999998E-4</v>
      </c>
      <c r="G6" s="45">
        <v>0.90160322100000001</v>
      </c>
    </row>
    <row r="7" spans="1:7" x14ac:dyDescent="0.2">
      <c r="A7" s="45">
        <v>671.11749999999995</v>
      </c>
      <c r="B7" s="45">
        <v>0.2012246</v>
      </c>
      <c r="C7" s="45">
        <v>0.44320744299999998</v>
      </c>
      <c r="D7" s="73">
        <v>0.05</v>
      </c>
      <c r="E7" s="45">
        <v>0.34798077500000002</v>
      </c>
      <c r="F7" s="45">
        <v>2.7076500000000001E-4</v>
      </c>
      <c r="G7" s="45">
        <v>0.90399035800000005</v>
      </c>
    </row>
    <row r="8" spans="1:7" x14ac:dyDescent="0.2">
      <c r="A8" s="45">
        <v>674.97450000000003</v>
      </c>
      <c r="B8" s="45">
        <v>0.2036413</v>
      </c>
      <c r="C8" s="45">
        <v>0.44853034800000002</v>
      </c>
      <c r="D8" s="73">
        <v>0.05</v>
      </c>
      <c r="E8" s="45">
        <v>0.35176858700000002</v>
      </c>
      <c r="F8" s="45">
        <v>2.7217300000000001E-4</v>
      </c>
      <c r="G8" s="45">
        <v>0.90869118100000001</v>
      </c>
    </row>
    <row r="9" spans="1:7" x14ac:dyDescent="0.2">
      <c r="A9" s="45">
        <v>678.83150000000001</v>
      </c>
      <c r="B9" s="45">
        <v>0.20632130000000001</v>
      </c>
      <c r="C9" s="45">
        <v>0.45443318500000002</v>
      </c>
      <c r="D9" s="73">
        <v>0.05</v>
      </c>
      <c r="E9" s="45">
        <v>0.36212129700000001</v>
      </c>
      <c r="F9" s="45">
        <v>2.7353700000000002E-4</v>
      </c>
      <c r="G9" s="45">
        <v>0.91324510400000003</v>
      </c>
    </row>
    <row r="10" spans="1:7" x14ac:dyDescent="0.2">
      <c r="A10" s="45">
        <v>682.68849999999998</v>
      </c>
      <c r="B10" s="45">
        <v>0.20963799999999999</v>
      </c>
      <c r="C10" s="45">
        <v>0.46173838499999997</v>
      </c>
      <c r="D10" s="73">
        <v>0.05</v>
      </c>
      <c r="E10" s="45">
        <v>0.37216417699999998</v>
      </c>
      <c r="F10" s="45">
        <v>2.7485699999999999E-4</v>
      </c>
      <c r="G10" s="45">
        <v>0.91765212600000001</v>
      </c>
    </row>
    <row r="11" spans="1:7" x14ac:dyDescent="0.2">
      <c r="A11" s="45">
        <v>686.54549999999995</v>
      </c>
      <c r="B11" s="45">
        <v>0.21238319999999999</v>
      </c>
      <c r="C11" s="45">
        <v>0.46778482799999999</v>
      </c>
      <c r="D11" s="73">
        <v>0.05</v>
      </c>
      <c r="E11" s="45">
        <v>0.38141916100000001</v>
      </c>
      <c r="F11" s="45">
        <v>2.7680700000000001E-4</v>
      </c>
      <c r="G11" s="45">
        <v>0.92416249900000003</v>
      </c>
    </row>
    <row r="12" spans="1:7" x14ac:dyDescent="0.2">
      <c r="A12" s="45">
        <v>690.40250000000003</v>
      </c>
      <c r="B12" s="45">
        <v>0.21562619999999999</v>
      </c>
      <c r="C12" s="45">
        <v>0.47492770099999998</v>
      </c>
      <c r="D12" s="73">
        <v>0.05</v>
      </c>
      <c r="E12" s="45">
        <v>0.38792428299999998</v>
      </c>
      <c r="F12" s="45">
        <v>2.7825799999999998E-4</v>
      </c>
      <c r="G12" s="45">
        <v>0.92900688399999998</v>
      </c>
    </row>
    <row r="13" spans="1:7" x14ac:dyDescent="0.2">
      <c r="A13" s="45">
        <v>694.2595</v>
      </c>
      <c r="B13" s="45">
        <v>0.21857679999999999</v>
      </c>
      <c r="C13" s="45">
        <v>0.48142654800000001</v>
      </c>
      <c r="D13" s="73">
        <v>0.05</v>
      </c>
      <c r="E13" s="45">
        <v>0.39802299800000002</v>
      </c>
      <c r="F13" s="45">
        <v>2.8050299999999998E-4</v>
      </c>
      <c r="G13" s="45">
        <v>0.93650215999999997</v>
      </c>
    </row>
    <row r="14" spans="1:7" x14ac:dyDescent="0.2">
      <c r="A14" s="45">
        <v>698.11649999999997</v>
      </c>
      <c r="B14" s="45">
        <v>0.22100600000000001</v>
      </c>
      <c r="C14" s="45">
        <v>0.486776985</v>
      </c>
      <c r="D14" s="73">
        <v>0.06</v>
      </c>
      <c r="E14" s="45">
        <v>0.40285299299999999</v>
      </c>
      <c r="F14" s="45">
        <v>2.79547E-4</v>
      </c>
      <c r="G14" s="45">
        <v>0.93331040799999998</v>
      </c>
    </row>
    <row r="15" spans="1:7" x14ac:dyDescent="0.2">
      <c r="A15" s="45">
        <v>701.97349999999994</v>
      </c>
      <c r="B15" s="45">
        <v>0.22263140000000001</v>
      </c>
      <c r="C15" s="45">
        <v>0.49035701100000001</v>
      </c>
      <c r="D15" s="73">
        <v>0.06</v>
      </c>
      <c r="E15" s="45">
        <v>0.410451389</v>
      </c>
      <c r="F15" s="45">
        <v>2.8099E-4</v>
      </c>
      <c r="G15" s="45">
        <v>0.93812808400000003</v>
      </c>
    </row>
    <row r="16" spans="1:7" x14ac:dyDescent="0.2">
      <c r="A16" s="45">
        <v>705.83040000000005</v>
      </c>
      <c r="B16" s="45">
        <v>0.22545760000000001</v>
      </c>
      <c r="C16" s="45">
        <v>0.49658186100000001</v>
      </c>
      <c r="D16" s="73">
        <v>0.06</v>
      </c>
      <c r="E16" s="45">
        <v>0.416241529</v>
      </c>
      <c r="F16" s="45">
        <v>2.8170300000000001E-4</v>
      </c>
      <c r="G16" s="45">
        <v>0.94050854399999995</v>
      </c>
    </row>
    <row r="17" spans="1:7" x14ac:dyDescent="0.2">
      <c r="A17" s="45">
        <v>709.6875</v>
      </c>
      <c r="B17" s="45">
        <v>0.228294</v>
      </c>
      <c r="C17" s="45">
        <v>0.50282917699999996</v>
      </c>
      <c r="D17" s="73">
        <v>0.06</v>
      </c>
      <c r="E17" s="45">
        <v>0.41947208400000002</v>
      </c>
      <c r="F17" s="45">
        <v>2.8173299999999999E-4</v>
      </c>
      <c r="G17" s="45">
        <v>0.94060870299999999</v>
      </c>
    </row>
    <row r="18" spans="1:7" x14ac:dyDescent="0.2">
      <c r="A18" s="45">
        <v>713.5444</v>
      </c>
      <c r="B18" s="45">
        <v>0.23015289999999999</v>
      </c>
      <c r="C18" s="45">
        <v>0.506923499</v>
      </c>
      <c r="D18" s="73">
        <v>0.06</v>
      </c>
      <c r="E18" s="45">
        <v>0.42037164999999999</v>
      </c>
      <c r="F18" s="45">
        <v>2.8213199999999999E-4</v>
      </c>
      <c r="G18" s="45">
        <v>0.94194082599999995</v>
      </c>
    </row>
    <row r="19" spans="1:7" x14ac:dyDescent="0.2">
      <c r="A19" s="45">
        <v>717.40150000000006</v>
      </c>
      <c r="B19" s="45">
        <v>0.23005890000000001</v>
      </c>
      <c r="C19" s="45">
        <v>0.50671645899999995</v>
      </c>
      <c r="D19" s="73">
        <v>0.06</v>
      </c>
      <c r="E19" s="45">
        <v>0.42331558499999999</v>
      </c>
      <c r="F19" s="45">
        <v>2.8232600000000001E-4</v>
      </c>
      <c r="G19" s="45">
        <v>0.94258852400000004</v>
      </c>
    </row>
    <row r="20" spans="1:7" x14ac:dyDescent="0.2">
      <c r="A20" s="45">
        <v>721.25840000000005</v>
      </c>
      <c r="B20" s="45">
        <v>0.2313009</v>
      </c>
      <c r="C20" s="45">
        <v>0.50945202700000003</v>
      </c>
      <c r="D20" s="73">
        <v>0.06</v>
      </c>
      <c r="E20" s="45">
        <v>0.422536156</v>
      </c>
      <c r="F20" s="45">
        <v>2.82842E-4</v>
      </c>
      <c r="G20" s="45">
        <v>0.94431126899999995</v>
      </c>
    </row>
    <row r="21" spans="1:7" x14ac:dyDescent="0.2">
      <c r="A21" s="45">
        <v>725.1155</v>
      </c>
      <c r="B21" s="45">
        <v>0.2328636</v>
      </c>
      <c r="C21" s="45">
        <v>0.51289395400000004</v>
      </c>
      <c r="D21" s="73">
        <v>0.06</v>
      </c>
      <c r="E21" s="45">
        <v>0.428501611</v>
      </c>
      <c r="F21" s="45">
        <v>2.8252399999999998E-4</v>
      </c>
      <c r="G21" s="45">
        <v>0.94324957799999998</v>
      </c>
    </row>
    <row r="22" spans="1:7" x14ac:dyDescent="0.2">
      <c r="A22" s="45">
        <v>728.97239999999999</v>
      </c>
      <c r="B22" s="45">
        <v>0.23527090000000001</v>
      </c>
      <c r="C22" s="45">
        <v>0.51819615500000005</v>
      </c>
      <c r="D22" s="73">
        <v>0.06</v>
      </c>
      <c r="E22" s="45">
        <v>0.43637421900000001</v>
      </c>
      <c r="F22" s="45">
        <v>2.8277800000000002E-4</v>
      </c>
      <c r="G22" s="45">
        <v>0.94409759599999998</v>
      </c>
    </row>
    <row r="23" spans="1:7" x14ac:dyDescent="0.2">
      <c r="A23" s="45">
        <v>732.82950000000005</v>
      </c>
      <c r="B23" s="45">
        <v>0.23643710000000001</v>
      </c>
      <c r="C23" s="45">
        <v>0.52076476999999999</v>
      </c>
      <c r="D23" s="73">
        <v>0.06</v>
      </c>
      <c r="E23" s="45">
        <v>0.44046354100000001</v>
      </c>
      <c r="F23" s="45">
        <v>2.8293300000000002E-4</v>
      </c>
      <c r="G23" s="45">
        <v>0.94461508699999996</v>
      </c>
    </row>
    <row r="24" spans="1:7" x14ac:dyDescent="0.2">
      <c r="A24" s="45">
        <v>736.68650000000002</v>
      </c>
      <c r="B24" s="45">
        <v>0.23836640000000001</v>
      </c>
      <c r="C24" s="45">
        <v>0.52501415100000004</v>
      </c>
      <c r="D24" s="73">
        <v>0.06</v>
      </c>
      <c r="E24" s="45">
        <v>0.447856843</v>
      </c>
      <c r="F24" s="45">
        <v>2.8309299999999999E-4</v>
      </c>
      <c r="G24" s="45">
        <v>0.94514927100000001</v>
      </c>
    </row>
    <row r="25" spans="1:7" x14ac:dyDescent="0.2">
      <c r="A25" s="45">
        <v>740.54349999999999</v>
      </c>
      <c r="B25" s="45">
        <v>0.23971100000000001</v>
      </c>
      <c r="C25" s="45">
        <v>0.52797570100000002</v>
      </c>
      <c r="D25" s="73">
        <v>0.06</v>
      </c>
      <c r="E25" s="45">
        <v>0.45693198699999998</v>
      </c>
      <c r="F25" s="45">
        <v>2.8307099999999997E-4</v>
      </c>
      <c r="G25" s="45">
        <v>0.94507582099999998</v>
      </c>
    </row>
    <row r="26" spans="1:7" x14ac:dyDescent="0.2">
      <c r="A26" s="45">
        <v>744.40049999999997</v>
      </c>
      <c r="B26" s="45">
        <v>0.24243429999999999</v>
      </c>
      <c r="C26" s="45">
        <v>0.53397390899999997</v>
      </c>
      <c r="D26" s="73">
        <v>0.06</v>
      </c>
      <c r="E26" s="45">
        <v>0.46605851399999998</v>
      </c>
      <c r="F26" s="45">
        <v>2.8325799999999999E-4</v>
      </c>
      <c r="G26" s="45">
        <v>0.94570014899999999</v>
      </c>
    </row>
    <row r="27" spans="1:7" x14ac:dyDescent="0.2">
      <c r="A27" s="45">
        <v>748.25739999999996</v>
      </c>
      <c r="B27" s="45">
        <v>0.24424889999999999</v>
      </c>
      <c r="C27" s="45">
        <v>0.53797065799999999</v>
      </c>
      <c r="D27" s="73">
        <v>0.06</v>
      </c>
      <c r="E27" s="45">
        <v>0.47297878599999998</v>
      </c>
      <c r="F27" s="45">
        <v>2.8322500000000001E-4</v>
      </c>
      <c r="G27" s="45">
        <v>0.94558997300000003</v>
      </c>
    </row>
    <row r="28" spans="1:7" x14ac:dyDescent="0.2">
      <c r="A28" s="45">
        <v>752.11440000000005</v>
      </c>
      <c r="B28" s="45">
        <v>0.24585509999999999</v>
      </c>
      <c r="C28" s="45">
        <v>0.54150839500000003</v>
      </c>
      <c r="D28" s="73">
        <v>7.0000000000000007E-2</v>
      </c>
      <c r="E28" s="45">
        <v>0.48231996799999999</v>
      </c>
      <c r="F28" s="45">
        <v>2.8328700000000001E-4</v>
      </c>
      <c r="G28" s="45">
        <v>0.94579696999999996</v>
      </c>
    </row>
    <row r="29" spans="1:7" x14ac:dyDescent="0.2">
      <c r="A29" s="45">
        <v>755.97140000000002</v>
      </c>
      <c r="B29" s="45">
        <v>0.2484857</v>
      </c>
      <c r="C29" s="45">
        <v>0.54730242600000001</v>
      </c>
      <c r="D29" s="73">
        <v>7.0000000000000007E-2</v>
      </c>
      <c r="E29" s="45">
        <v>0.48899609900000002</v>
      </c>
      <c r="F29" s="45">
        <v>2.8339700000000001E-4</v>
      </c>
      <c r="G29" s="45">
        <v>0.94616422200000005</v>
      </c>
    </row>
    <row r="30" spans="1:7" x14ac:dyDescent="0.2">
      <c r="A30" s="45">
        <v>759.82839999999999</v>
      </c>
      <c r="B30" s="45">
        <v>0.2492181</v>
      </c>
      <c r="C30" s="45">
        <v>0.54891557400000002</v>
      </c>
      <c r="D30" s="73">
        <v>7.0000000000000007E-2</v>
      </c>
      <c r="E30" s="45">
        <v>0.49347874800000002</v>
      </c>
      <c r="F30" s="45">
        <v>2.8341400000000001E-4</v>
      </c>
      <c r="G30" s="45">
        <v>0.94622097900000002</v>
      </c>
    </row>
    <row r="31" spans="1:7" x14ac:dyDescent="0.2">
      <c r="A31" s="45">
        <v>763.68539999999996</v>
      </c>
      <c r="B31" s="45">
        <v>0.25107639999999998</v>
      </c>
      <c r="C31" s="45">
        <v>0.553008575</v>
      </c>
      <c r="D31" s="73">
        <v>7.0000000000000007E-2</v>
      </c>
      <c r="E31" s="45">
        <v>0.49897175799999999</v>
      </c>
      <c r="F31" s="45">
        <v>2.8352100000000001E-4</v>
      </c>
      <c r="G31" s="45">
        <v>0.94657821499999995</v>
      </c>
    </row>
    <row r="32" spans="1:7" x14ac:dyDescent="0.2">
      <c r="A32" s="45">
        <v>767.54240000000004</v>
      </c>
      <c r="B32" s="45">
        <v>0.2526699</v>
      </c>
      <c r="C32" s="45">
        <v>0.55651834</v>
      </c>
      <c r="D32" s="73">
        <v>7.0000000000000007E-2</v>
      </c>
      <c r="E32" s="45">
        <v>0.50362235</v>
      </c>
      <c r="F32" s="45">
        <v>2.8343900000000002E-4</v>
      </c>
      <c r="G32" s="45">
        <v>0.94630444499999999</v>
      </c>
    </row>
    <row r="33" spans="1:7" x14ac:dyDescent="0.2">
      <c r="A33" s="45">
        <v>771.39940000000001</v>
      </c>
      <c r="B33" s="45">
        <v>0.25382759999999999</v>
      </c>
      <c r="C33" s="45">
        <v>0.55906823299999997</v>
      </c>
      <c r="D33" s="73">
        <v>7.0000000000000007E-2</v>
      </c>
      <c r="E33" s="45">
        <v>0.50808981799999997</v>
      </c>
      <c r="F33" s="45">
        <v>2.8347099999999998E-4</v>
      </c>
      <c r="G33" s="45">
        <v>0.94641128200000002</v>
      </c>
    </row>
    <row r="34" spans="1:7" x14ac:dyDescent="0.2">
      <c r="A34" s="45">
        <v>775.25639999999999</v>
      </c>
      <c r="B34" s="45">
        <v>0.2557604</v>
      </c>
      <c r="C34" s="45">
        <v>0.56332532300000004</v>
      </c>
      <c r="D34" s="73">
        <v>7.0000000000000007E-2</v>
      </c>
      <c r="E34" s="45">
        <v>0.51258531299999999</v>
      </c>
      <c r="F34" s="45">
        <v>2.8347799999999999E-4</v>
      </c>
      <c r="G34" s="45">
        <v>0.94643465299999996</v>
      </c>
    </row>
    <row r="35" spans="1:7" x14ac:dyDescent="0.2">
      <c r="A35" s="45">
        <v>779.11339999999996</v>
      </c>
      <c r="B35" s="45">
        <v>0.25642690000000001</v>
      </c>
      <c r="C35" s="45">
        <v>0.56479332400000004</v>
      </c>
      <c r="D35" s="73">
        <v>7.0000000000000007E-2</v>
      </c>
      <c r="E35" s="45">
        <v>0.51781659099999999</v>
      </c>
      <c r="F35" s="45">
        <v>2.83489E-4</v>
      </c>
      <c r="G35" s="45">
        <v>0.94647137800000003</v>
      </c>
    </row>
    <row r="36" spans="1:7" x14ac:dyDescent="0.2">
      <c r="A36" s="45">
        <v>782.97050000000002</v>
      </c>
      <c r="B36" s="45">
        <v>0.25654310000000002</v>
      </c>
      <c r="C36" s="45">
        <v>0.56504926</v>
      </c>
      <c r="D36" s="73">
        <v>7.0000000000000007E-2</v>
      </c>
      <c r="E36" s="45">
        <v>0.52460672699999999</v>
      </c>
      <c r="F36" s="45">
        <v>2.83524E-4</v>
      </c>
      <c r="G36" s="45">
        <v>0.946588231</v>
      </c>
    </row>
    <row r="37" spans="1:7" x14ac:dyDescent="0.2">
      <c r="A37" s="45">
        <v>786.82740000000001</v>
      </c>
      <c r="B37" s="45">
        <v>0.25680779999999997</v>
      </c>
      <c r="C37" s="45">
        <v>0.56563227500000002</v>
      </c>
      <c r="D37" s="73">
        <v>7.0000000000000007E-2</v>
      </c>
      <c r="E37" s="45">
        <v>0.53258669999999997</v>
      </c>
      <c r="F37" s="45">
        <v>2.8370499999999998E-4</v>
      </c>
      <c r="G37" s="45">
        <v>0.94719252700000001</v>
      </c>
    </row>
    <row r="38" spans="1:7" x14ac:dyDescent="0.2">
      <c r="A38" s="45">
        <v>790.68439999999998</v>
      </c>
      <c r="B38" s="45">
        <v>0.25880209999999998</v>
      </c>
      <c r="C38" s="45">
        <v>0.57002482300000001</v>
      </c>
      <c r="D38" s="73">
        <v>0.08</v>
      </c>
      <c r="E38" s="45">
        <v>0.55235452799999996</v>
      </c>
      <c r="F38" s="45">
        <v>2.8379700000000002E-4</v>
      </c>
      <c r="G38" s="45">
        <v>0.94749968299999998</v>
      </c>
    </row>
    <row r="39" spans="1:7" x14ac:dyDescent="0.2">
      <c r="A39" s="45">
        <v>794.54139999999995</v>
      </c>
      <c r="B39" s="45">
        <v>0.26114690000000002</v>
      </c>
      <c r="C39" s="45">
        <v>0.57518936399999998</v>
      </c>
      <c r="D39" s="73">
        <v>0.08</v>
      </c>
      <c r="E39" s="45">
        <v>0.57713562100000004</v>
      </c>
      <c r="F39" s="45">
        <v>2.8384200000000002E-4</v>
      </c>
      <c r="G39" s="45">
        <v>0.94764992199999998</v>
      </c>
    </row>
    <row r="40" spans="1:7" x14ac:dyDescent="0.2">
      <c r="A40" s="45">
        <v>798.39840000000004</v>
      </c>
      <c r="B40" s="45">
        <v>0.26407989999999998</v>
      </c>
      <c r="C40" s="45">
        <v>0.58164944600000001</v>
      </c>
      <c r="D40" s="73">
        <v>0.08</v>
      </c>
      <c r="E40" s="45">
        <v>0.61185690100000001</v>
      </c>
      <c r="F40" s="45">
        <v>2.83899E-4</v>
      </c>
      <c r="G40" s="45">
        <v>0.94784022499999998</v>
      </c>
    </row>
    <row r="41" spans="1:7" x14ac:dyDescent="0.2">
      <c r="A41" s="45">
        <v>802.25540000000001</v>
      </c>
      <c r="B41" s="45">
        <v>0.26618579999999997</v>
      </c>
      <c r="C41" s="45">
        <v>0.58628779900000005</v>
      </c>
      <c r="D41" s="73">
        <v>0.09</v>
      </c>
      <c r="E41" s="45">
        <v>0.64434565200000005</v>
      </c>
      <c r="F41" s="45">
        <v>2.8391100000000003E-4</v>
      </c>
      <c r="G41" s="45">
        <v>0.94788028899999999</v>
      </c>
    </row>
    <row r="42" spans="1:7" x14ac:dyDescent="0.2">
      <c r="A42" s="45">
        <v>806.11239999999998</v>
      </c>
      <c r="B42" s="45">
        <v>0.26716279999999998</v>
      </c>
      <c r="C42" s="45">
        <v>0.58843969100000004</v>
      </c>
      <c r="D42" s="73">
        <v>0.09</v>
      </c>
      <c r="E42" s="45">
        <v>0.65491381999999998</v>
      </c>
      <c r="F42" s="45">
        <v>2.8388900000000001E-4</v>
      </c>
      <c r="G42" s="45">
        <v>0.94780683899999996</v>
      </c>
    </row>
    <row r="43" spans="1:7" x14ac:dyDescent="0.2">
      <c r="A43" s="45">
        <v>809.96939999999995</v>
      </c>
      <c r="B43" s="45">
        <v>0.26828360000000001</v>
      </c>
      <c r="C43" s="45">
        <v>0.59090830999999999</v>
      </c>
      <c r="D43" s="73">
        <v>0.09</v>
      </c>
      <c r="E43" s="45">
        <v>0.64255644599999995</v>
      </c>
      <c r="F43" s="45">
        <v>2.8392000000000001E-4</v>
      </c>
      <c r="G43" s="45">
        <v>0.94791033700000005</v>
      </c>
    </row>
    <row r="44" spans="1:7" x14ac:dyDescent="0.2">
      <c r="A44" s="45">
        <v>813.82640000000004</v>
      </c>
      <c r="B44" s="45">
        <v>0.27056219999999997</v>
      </c>
      <c r="C44" s="45">
        <v>0.59592704299999999</v>
      </c>
      <c r="D44" s="73">
        <v>0.09</v>
      </c>
      <c r="E44" s="45">
        <v>0.62478510799999998</v>
      </c>
      <c r="F44" s="45">
        <v>2.8391400000000002E-4</v>
      </c>
      <c r="G44" s="45">
        <v>0.94789030500000004</v>
      </c>
    </row>
    <row r="45" spans="1:7" x14ac:dyDescent="0.2">
      <c r="A45" s="45">
        <v>817.68330000000003</v>
      </c>
      <c r="B45" s="45">
        <v>0.2718855</v>
      </c>
      <c r="C45" s="45">
        <v>0.59884167799999999</v>
      </c>
      <c r="D45" s="73">
        <v>0.08</v>
      </c>
      <c r="E45" s="45">
        <v>0.61713109600000005</v>
      </c>
      <c r="F45" s="45">
        <v>2.84009E-4</v>
      </c>
      <c r="G45" s="45">
        <v>0.94820747699999997</v>
      </c>
    </row>
    <row r="46" spans="1:7" x14ac:dyDescent="0.2">
      <c r="A46" s="45">
        <v>821.54039999999998</v>
      </c>
      <c r="B46" s="45">
        <v>0.27403440000000001</v>
      </c>
      <c r="C46" s="45">
        <v>0.60357474</v>
      </c>
      <c r="D46" s="73">
        <v>0.08</v>
      </c>
      <c r="E46" s="45">
        <v>0.61983986599999996</v>
      </c>
      <c r="F46" s="45">
        <v>2.84095E-4</v>
      </c>
      <c r="G46" s="45">
        <v>0.94849460100000005</v>
      </c>
    </row>
    <row r="47" spans="1:7" x14ac:dyDescent="0.2">
      <c r="A47" s="45">
        <v>825.39739999999995</v>
      </c>
      <c r="B47" s="45">
        <v>0.27600799999999998</v>
      </c>
      <c r="C47" s="45">
        <v>0.60792169500000004</v>
      </c>
      <c r="D47" s="73">
        <v>0.08</v>
      </c>
      <c r="E47" s="45">
        <v>0.61268581600000005</v>
      </c>
      <c r="F47" s="45">
        <v>2.8404100000000001E-4</v>
      </c>
      <c r="G47" s="45">
        <v>0.94831431399999999</v>
      </c>
    </row>
    <row r="48" spans="1:7" x14ac:dyDescent="0.2">
      <c r="A48" s="45">
        <v>829.25440000000003</v>
      </c>
      <c r="B48" s="45">
        <v>0.27759139999999999</v>
      </c>
      <c r="C48" s="45">
        <v>0.61140921400000003</v>
      </c>
      <c r="D48" s="73">
        <v>0.08</v>
      </c>
      <c r="E48" s="45">
        <v>0.60145966900000003</v>
      </c>
      <c r="F48" s="45">
        <v>2.8398099999999999E-4</v>
      </c>
      <c r="G48" s="45">
        <v>0.94811399500000004</v>
      </c>
    </row>
    <row r="49" spans="1:7" x14ac:dyDescent="0.2">
      <c r="A49" s="45">
        <v>833.1114</v>
      </c>
      <c r="B49" s="45">
        <v>0.27849930000000001</v>
      </c>
      <c r="C49" s="45">
        <v>0.61340890999999997</v>
      </c>
      <c r="D49" s="73">
        <v>0.08</v>
      </c>
      <c r="E49" s="45">
        <v>0.59754398399999997</v>
      </c>
      <c r="F49" s="45">
        <v>2.8403899999999998E-4</v>
      </c>
      <c r="G49" s="45">
        <v>0.94830763699999998</v>
      </c>
    </row>
    <row r="50" spans="1:7" x14ac:dyDescent="0.2">
      <c r="A50" s="45">
        <v>836.96839999999997</v>
      </c>
      <c r="B50" s="45">
        <v>0.27948529999999999</v>
      </c>
      <c r="C50" s="45">
        <v>0.61558062499999999</v>
      </c>
      <c r="D50" s="73">
        <v>0.08</v>
      </c>
      <c r="E50" s="45">
        <v>0.596073513</v>
      </c>
      <c r="F50" s="45">
        <v>2.8404800000000002E-4</v>
      </c>
      <c r="G50" s="45">
        <v>0.94833768500000004</v>
      </c>
    </row>
    <row r="51" spans="1:7" x14ac:dyDescent="0.2">
      <c r="A51" s="45">
        <v>840.82539999999995</v>
      </c>
      <c r="B51" s="45">
        <v>0.28141830000000001</v>
      </c>
      <c r="C51" s="45">
        <v>0.619838157</v>
      </c>
      <c r="D51" s="73">
        <v>0.08</v>
      </c>
      <c r="E51" s="45">
        <v>0.59696052499999996</v>
      </c>
      <c r="F51" s="45">
        <v>2.8413599999999999E-4</v>
      </c>
      <c r="G51" s="45">
        <v>0.94863148600000002</v>
      </c>
    </row>
    <row r="52" spans="1:7" x14ac:dyDescent="0.2">
      <c r="A52" s="45">
        <v>844.68240000000003</v>
      </c>
      <c r="B52" s="45">
        <v>0.2829313</v>
      </c>
      <c r="C52" s="45">
        <v>0.62317061600000001</v>
      </c>
      <c r="D52" s="73">
        <v>0.08</v>
      </c>
      <c r="E52" s="45">
        <v>0.59919845599999999</v>
      </c>
      <c r="F52" s="45">
        <v>2.8411000000000002E-4</v>
      </c>
      <c r="G52" s="45">
        <v>0.948544681</v>
      </c>
    </row>
    <row r="53" spans="1:7" x14ac:dyDescent="0.2">
      <c r="A53" s="45">
        <v>848.5394</v>
      </c>
      <c r="B53" s="45">
        <v>0.2823116</v>
      </c>
      <c r="C53" s="45">
        <v>0.62180569500000005</v>
      </c>
      <c r="D53" s="73">
        <v>0.08</v>
      </c>
      <c r="E53" s="45">
        <v>0.60009568599999996</v>
      </c>
      <c r="F53" s="45">
        <v>2.8413000000000001E-4</v>
      </c>
      <c r="G53" s="45">
        <v>0.94861145400000002</v>
      </c>
    </row>
    <row r="54" spans="1:7" x14ac:dyDescent="0.2">
      <c r="A54" s="45">
        <v>852.39639999999997</v>
      </c>
      <c r="B54" s="45">
        <v>0.28094200000000003</v>
      </c>
      <c r="C54" s="45">
        <v>0.61878908200000005</v>
      </c>
      <c r="D54" s="73">
        <v>0.08</v>
      </c>
      <c r="E54" s="45">
        <v>0.59646968700000003</v>
      </c>
      <c r="F54" s="45">
        <v>2.8415500000000002E-4</v>
      </c>
      <c r="G54" s="45">
        <v>0.94869492099999997</v>
      </c>
    </row>
    <row r="55" spans="1:7" x14ac:dyDescent="0.2">
      <c r="A55" s="45">
        <v>856.25340000000006</v>
      </c>
      <c r="B55" s="45">
        <v>0.28156930000000002</v>
      </c>
      <c r="C55" s="45">
        <v>0.620170742</v>
      </c>
      <c r="D55" s="73">
        <v>0.08</v>
      </c>
      <c r="E55" s="45">
        <v>0.59661449300000002</v>
      </c>
      <c r="F55" s="45">
        <v>2.8423599999999999E-4</v>
      </c>
      <c r="G55" s="45">
        <v>0.94896535100000001</v>
      </c>
    </row>
    <row r="56" spans="1:7" x14ac:dyDescent="0.2">
      <c r="A56" s="45">
        <v>860.11040000000003</v>
      </c>
      <c r="B56" s="45">
        <v>0.2821341</v>
      </c>
      <c r="C56" s="45">
        <v>0.62141474299999999</v>
      </c>
      <c r="D56" s="73">
        <v>0.08</v>
      </c>
      <c r="E56" s="45">
        <v>0.59822203399999996</v>
      </c>
      <c r="F56" s="45">
        <v>2.8426500000000002E-4</v>
      </c>
      <c r="G56" s="45">
        <v>0.94906217199999998</v>
      </c>
    </row>
    <row r="57" spans="1:7" x14ac:dyDescent="0.2">
      <c r="A57" s="45">
        <v>863.96730000000002</v>
      </c>
      <c r="B57" s="45">
        <v>0.2826786</v>
      </c>
      <c r="C57" s="45">
        <v>0.62261403199999998</v>
      </c>
      <c r="D57" s="73">
        <v>0.08</v>
      </c>
      <c r="E57" s="45">
        <v>0.59748026600000004</v>
      </c>
      <c r="F57" s="45">
        <v>2.8428200000000001E-4</v>
      </c>
      <c r="G57" s="45">
        <v>0.94911892899999994</v>
      </c>
    </row>
    <row r="58" spans="1:7" x14ac:dyDescent="0.2">
      <c r="A58" s="45">
        <v>867.82429999999999</v>
      </c>
      <c r="B58" s="45">
        <v>0.28366849999999999</v>
      </c>
      <c r="C58" s="45">
        <v>0.62479433699999998</v>
      </c>
      <c r="D58" s="73">
        <v>0.08</v>
      </c>
      <c r="E58" s="45">
        <v>0.59984242099999996</v>
      </c>
      <c r="F58" s="45">
        <v>2.8430399999999998E-4</v>
      </c>
      <c r="G58" s="45">
        <v>0.94919237999999995</v>
      </c>
    </row>
    <row r="59" spans="1:7" x14ac:dyDescent="0.2">
      <c r="A59" s="45">
        <v>871.68140000000005</v>
      </c>
      <c r="B59" s="45">
        <v>0.28538829999999998</v>
      </c>
      <c r="C59" s="45">
        <v>0.62858228400000005</v>
      </c>
      <c r="D59" s="73">
        <v>0.08</v>
      </c>
      <c r="E59" s="45">
        <v>0.60371431399999997</v>
      </c>
      <c r="F59" s="45">
        <v>2.8440799999999999E-4</v>
      </c>
      <c r="G59" s="45">
        <v>0.94953960000000004</v>
      </c>
    </row>
    <row r="60" spans="1:7" x14ac:dyDescent="0.2">
      <c r="A60" s="45">
        <v>875.53830000000005</v>
      </c>
      <c r="B60" s="45">
        <v>0.2862326</v>
      </c>
      <c r="C60" s="45">
        <v>0.63044189799999995</v>
      </c>
      <c r="D60" s="73">
        <v>0.08</v>
      </c>
      <c r="E60" s="45">
        <v>0.60602523200000002</v>
      </c>
      <c r="F60" s="45">
        <v>2.8443899999999999E-4</v>
      </c>
      <c r="G60" s="45">
        <v>0.94964309800000002</v>
      </c>
    </row>
    <row r="61" spans="1:7" x14ac:dyDescent="0.2">
      <c r="A61" s="45">
        <v>879.3954</v>
      </c>
      <c r="B61" s="45">
        <v>0.28749770000000002</v>
      </c>
      <c r="C61" s="45">
        <v>0.63322834500000003</v>
      </c>
      <c r="D61" s="73">
        <v>0.08</v>
      </c>
      <c r="E61" s="45">
        <v>0.61326270599999999</v>
      </c>
      <c r="F61" s="45">
        <v>2.8441300000000002E-4</v>
      </c>
      <c r="G61" s="45">
        <v>0.949556293</v>
      </c>
    </row>
    <row r="62" spans="1:7" x14ac:dyDescent="0.2">
      <c r="A62" s="45">
        <v>883.25229999999999</v>
      </c>
      <c r="B62" s="45">
        <v>0.28861680000000001</v>
      </c>
      <c r="C62" s="45">
        <v>0.63569321999999995</v>
      </c>
      <c r="D62" s="73">
        <v>0.08</v>
      </c>
      <c r="E62" s="45">
        <v>0.61715196999999999</v>
      </c>
      <c r="F62" s="45">
        <v>2.8444599999999999E-4</v>
      </c>
      <c r="G62" s="45">
        <v>0.94966646899999996</v>
      </c>
    </row>
    <row r="63" spans="1:7" x14ac:dyDescent="0.2">
      <c r="A63" s="45">
        <v>887.10940000000005</v>
      </c>
      <c r="B63" s="45">
        <v>0.29031230000000002</v>
      </c>
      <c r="C63" s="45">
        <v>0.63942764500000004</v>
      </c>
      <c r="D63" s="73">
        <v>0.09</v>
      </c>
      <c r="E63" s="45">
        <v>0.62292561499999999</v>
      </c>
      <c r="F63" s="45">
        <v>2.8453700000000002E-4</v>
      </c>
      <c r="G63" s="45">
        <v>0.949970286</v>
      </c>
    </row>
    <row r="64" spans="1:7" x14ac:dyDescent="0.2">
      <c r="A64" s="45">
        <v>890.96630000000005</v>
      </c>
      <c r="B64" s="45">
        <v>0.29173300000000002</v>
      </c>
      <c r="C64" s="45">
        <v>0.64255680900000001</v>
      </c>
      <c r="D64" s="73">
        <v>0.09</v>
      </c>
      <c r="E64" s="45">
        <v>0.62540046199999999</v>
      </c>
      <c r="F64" s="45">
        <v>2.8460099999999999E-4</v>
      </c>
      <c r="G64" s="45">
        <v>0.95018396000000005</v>
      </c>
    </row>
    <row r="65" spans="1:7" x14ac:dyDescent="0.2">
      <c r="A65" s="45">
        <v>894.82339999999999</v>
      </c>
      <c r="B65" s="45">
        <v>0.29255330000000002</v>
      </c>
      <c r="C65" s="45">
        <v>0.644363562</v>
      </c>
      <c r="D65" s="73">
        <v>0.09</v>
      </c>
      <c r="E65" s="45">
        <v>0.623724897</v>
      </c>
      <c r="F65" s="45">
        <v>2.84667E-4</v>
      </c>
      <c r="G65" s="45">
        <v>0.950404311</v>
      </c>
    </row>
    <row r="66" spans="1:7" x14ac:dyDescent="0.2">
      <c r="A66" s="45">
        <v>898.68029999999999</v>
      </c>
      <c r="B66" s="45">
        <v>0.2921397</v>
      </c>
      <c r="C66" s="45">
        <v>0.64345258699999996</v>
      </c>
      <c r="D66" s="73">
        <v>0.09</v>
      </c>
      <c r="E66" s="45">
        <v>0.62135828999999998</v>
      </c>
      <c r="F66" s="45">
        <v>2.8474400000000002E-4</v>
      </c>
      <c r="G66" s="45">
        <v>0.95066138700000002</v>
      </c>
    </row>
    <row r="67" spans="1:7" x14ac:dyDescent="0.2">
      <c r="A67" s="45">
        <v>902.53740000000005</v>
      </c>
      <c r="B67" s="45">
        <v>0.2925007</v>
      </c>
      <c r="C67" s="45">
        <v>0.64424770799999997</v>
      </c>
      <c r="D67" s="73">
        <v>0.08</v>
      </c>
      <c r="E67" s="45">
        <v>0.61944551699999995</v>
      </c>
      <c r="F67" s="45">
        <v>2.8483499999999999E-4</v>
      </c>
      <c r="G67" s="45">
        <v>0.95096520500000004</v>
      </c>
    </row>
    <row r="68" spans="1:7" x14ac:dyDescent="0.2">
      <c r="A68" s="45">
        <v>906.39430000000004</v>
      </c>
      <c r="B68" s="45">
        <v>0.29312880000000002</v>
      </c>
      <c r="C68" s="45">
        <v>0.64563113000000005</v>
      </c>
      <c r="D68" s="73">
        <v>0.08</v>
      </c>
      <c r="E68" s="45">
        <v>0.61930800900000005</v>
      </c>
      <c r="F68" s="45">
        <v>2.8485199999999999E-4</v>
      </c>
      <c r="G68" s="45">
        <v>0.951021962</v>
      </c>
    </row>
    <row r="69" spans="1:7" x14ac:dyDescent="0.2">
      <c r="A69" s="45">
        <v>910.25130000000001</v>
      </c>
      <c r="B69" s="45">
        <v>0.29454950000000002</v>
      </c>
      <c r="C69" s="45">
        <v>0.64876029400000002</v>
      </c>
      <c r="D69" s="73">
        <v>0.08</v>
      </c>
      <c r="E69" s="45">
        <v>0.61932486899999994</v>
      </c>
      <c r="F69" s="45">
        <v>2.8495799999999998E-4</v>
      </c>
      <c r="G69" s="45">
        <v>0.95137585899999999</v>
      </c>
    </row>
    <row r="70" spans="1:7" x14ac:dyDescent="0.2">
      <c r="A70" s="45">
        <v>914.10829999999999</v>
      </c>
      <c r="B70" s="45">
        <v>0.295074</v>
      </c>
      <c r="C70" s="45">
        <v>0.64991553199999996</v>
      </c>
      <c r="D70" s="73">
        <v>0.09</v>
      </c>
      <c r="E70" s="45">
        <v>0.62094941599999998</v>
      </c>
      <c r="F70" s="45">
        <v>2.8491200000000001E-4</v>
      </c>
      <c r="G70" s="45">
        <v>0.95122228099999995</v>
      </c>
    </row>
    <row r="71" spans="1:7" x14ac:dyDescent="0.2">
      <c r="A71" s="45">
        <v>917.96529999999996</v>
      </c>
      <c r="B71" s="45">
        <v>0.2953654</v>
      </c>
      <c r="C71" s="45">
        <v>0.65055735599999998</v>
      </c>
      <c r="D71" s="73">
        <v>0.08</v>
      </c>
      <c r="E71" s="45">
        <v>0.61944500599999996</v>
      </c>
      <c r="F71" s="45">
        <v>2.8486700000000001E-4</v>
      </c>
      <c r="G71" s="45">
        <v>0.95107204099999998</v>
      </c>
    </row>
    <row r="72" spans="1:7" x14ac:dyDescent="0.2">
      <c r="A72" s="45">
        <v>921.82230000000004</v>
      </c>
      <c r="B72" s="45">
        <v>0.29504809999999998</v>
      </c>
      <c r="C72" s="45">
        <v>0.64985848599999996</v>
      </c>
      <c r="D72" s="73">
        <v>0.08</v>
      </c>
      <c r="E72" s="45">
        <v>0.61787877599999996</v>
      </c>
      <c r="F72" s="45">
        <v>2.8493000000000002E-4</v>
      </c>
      <c r="G72" s="45">
        <v>0.95128237699999996</v>
      </c>
    </row>
    <row r="73" spans="1:7" x14ac:dyDescent="0.2">
      <c r="A73" s="45">
        <v>925.67930000000001</v>
      </c>
      <c r="B73" s="45">
        <v>0.2954908</v>
      </c>
      <c r="C73" s="45">
        <v>0.65083355499999995</v>
      </c>
      <c r="D73" s="73">
        <v>0.08</v>
      </c>
      <c r="E73" s="45">
        <v>0.61492016999999999</v>
      </c>
      <c r="F73" s="45">
        <v>2.8492399999999998E-4</v>
      </c>
      <c r="G73" s="45">
        <v>0.95126234499999995</v>
      </c>
    </row>
    <row r="74" spans="1:7" x14ac:dyDescent="0.2">
      <c r="A74" s="45">
        <v>929.53629999999998</v>
      </c>
      <c r="B74" s="45">
        <v>0.2954427</v>
      </c>
      <c r="C74" s="45">
        <v>0.65072761300000004</v>
      </c>
      <c r="D74" s="73">
        <v>0.08</v>
      </c>
      <c r="E74" s="45">
        <v>0.61577725800000005</v>
      </c>
      <c r="F74" s="45">
        <v>2.8485000000000001E-4</v>
      </c>
      <c r="G74" s="45">
        <v>0.95101528400000002</v>
      </c>
    </row>
    <row r="75" spans="1:7" x14ac:dyDescent="0.2">
      <c r="A75" s="45">
        <v>933.39329999999995</v>
      </c>
      <c r="B75" s="45">
        <v>0.29620849999999999</v>
      </c>
      <c r="C75" s="45">
        <v>0.65241432600000004</v>
      </c>
      <c r="D75" s="73">
        <v>0.08</v>
      </c>
      <c r="E75" s="45">
        <v>0.61785403299999997</v>
      </c>
      <c r="F75" s="45">
        <v>2.8483099999999998E-4</v>
      </c>
      <c r="G75" s="45">
        <v>0.95095185000000004</v>
      </c>
    </row>
    <row r="76" spans="1:7" x14ac:dyDescent="0.2">
      <c r="A76" s="45">
        <v>937.25030000000004</v>
      </c>
      <c r="B76" s="45">
        <v>0.29653980000000002</v>
      </c>
      <c r="C76" s="45">
        <v>0.65314403099999996</v>
      </c>
      <c r="D76" s="73">
        <v>0.08</v>
      </c>
      <c r="E76" s="45">
        <v>0.617963806</v>
      </c>
      <c r="F76" s="45">
        <v>2.8481999999999997E-4</v>
      </c>
      <c r="G76" s="45">
        <v>0.95091512499999997</v>
      </c>
    </row>
    <row r="77" spans="1:7" x14ac:dyDescent="0.2">
      <c r="A77" s="45">
        <v>941.10730000000001</v>
      </c>
      <c r="B77" s="45">
        <v>0.2974735</v>
      </c>
      <c r="C77" s="45">
        <v>0.65520055300000002</v>
      </c>
      <c r="D77" s="73">
        <v>0.08</v>
      </c>
      <c r="E77" s="45">
        <v>0.62009729199999997</v>
      </c>
      <c r="F77" s="45">
        <v>2.8483099999999998E-4</v>
      </c>
      <c r="G77" s="45">
        <v>0.95095185000000004</v>
      </c>
    </row>
    <row r="78" spans="1:7" x14ac:dyDescent="0.2">
      <c r="A78" s="45">
        <v>944.96429999999998</v>
      </c>
      <c r="B78" s="45">
        <v>0.2982882</v>
      </c>
      <c r="C78" s="45">
        <v>0.65699497200000001</v>
      </c>
      <c r="D78" s="73">
        <v>0.09</v>
      </c>
      <c r="E78" s="45">
        <v>0.62283481900000004</v>
      </c>
      <c r="F78" s="45">
        <v>2.84846E-4</v>
      </c>
      <c r="G78" s="45">
        <v>0.95100193</v>
      </c>
    </row>
    <row r="79" spans="1:7" x14ac:dyDescent="0.2">
      <c r="A79" s="45">
        <v>948.82129999999995</v>
      </c>
      <c r="B79" s="45">
        <v>0.29970180000000002</v>
      </c>
      <c r="C79" s="45">
        <v>0.66010849800000004</v>
      </c>
      <c r="D79" s="73">
        <v>0.09</v>
      </c>
      <c r="E79" s="45">
        <v>0.62601661900000005</v>
      </c>
      <c r="F79" s="45">
        <v>2.8487800000000002E-4</v>
      </c>
      <c r="G79" s="45">
        <v>0.95110876700000002</v>
      </c>
    </row>
    <row r="80" spans="1:7" x14ac:dyDescent="0.2">
      <c r="A80" s="45">
        <v>952.67830000000004</v>
      </c>
      <c r="B80" s="45">
        <v>0.3009907</v>
      </c>
      <c r="C80" s="45">
        <v>0.66294736600000004</v>
      </c>
      <c r="D80" s="73">
        <v>0.09</v>
      </c>
      <c r="E80" s="45">
        <v>0.62786968899999995</v>
      </c>
      <c r="F80" s="45">
        <v>2.8493799999999999E-4</v>
      </c>
      <c r="G80" s="45">
        <v>0.95130908599999997</v>
      </c>
    </row>
    <row r="81" spans="1:7" x14ac:dyDescent="0.2">
      <c r="A81" s="45">
        <v>956.53530000000001</v>
      </c>
      <c r="B81" s="45">
        <v>0.30055920000000003</v>
      </c>
      <c r="C81" s="45">
        <v>0.66199696500000005</v>
      </c>
      <c r="D81" s="73">
        <v>0.09</v>
      </c>
      <c r="E81" s="45">
        <v>0.62787355700000003</v>
      </c>
      <c r="F81" s="45">
        <v>2.8499599999999998E-4</v>
      </c>
      <c r="G81" s="45">
        <v>0.95150272800000002</v>
      </c>
    </row>
    <row r="82" spans="1:7" x14ac:dyDescent="0.2">
      <c r="A82" s="45">
        <v>960.39229999999998</v>
      </c>
      <c r="B82" s="45">
        <v>0.30135610000000002</v>
      </c>
      <c r="C82" s="45">
        <v>0.66375217799999997</v>
      </c>
      <c r="D82" s="73">
        <v>0.09</v>
      </c>
      <c r="E82" s="45">
        <v>0.62797895100000001</v>
      </c>
      <c r="F82" s="45">
        <v>2.8508299999999999E-4</v>
      </c>
      <c r="G82" s="45">
        <v>0.95179318999999996</v>
      </c>
    </row>
    <row r="83" spans="1:7" x14ac:dyDescent="0.2">
      <c r="A83" s="45">
        <v>964.24929999999995</v>
      </c>
      <c r="B83" s="45">
        <v>0.3018711</v>
      </c>
      <c r="C83" s="45">
        <v>0.66488649200000005</v>
      </c>
      <c r="D83" s="73">
        <v>0.09</v>
      </c>
      <c r="E83" s="45">
        <v>0.628495845</v>
      </c>
      <c r="F83" s="45">
        <v>2.8519400000000001E-4</v>
      </c>
      <c r="G83" s="45">
        <v>0.95216378099999999</v>
      </c>
    </row>
    <row r="84" spans="1:7" x14ac:dyDescent="0.2">
      <c r="A84" s="45">
        <v>968.10630000000003</v>
      </c>
      <c r="B84" s="45">
        <v>0.3024733</v>
      </c>
      <c r="C84" s="45">
        <v>0.66621286800000001</v>
      </c>
      <c r="D84" s="73">
        <v>0.09</v>
      </c>
      <c r="E84" s="45">
        <v>0.630179877</v>
      </c>
      <c r="F84" s="45">
        <v>2.8526300000000001E-4</v>
      </c>
      <c r="G84" s="45">
        <v>0.952394148</v>
      </c>
    </row>
    <row r="85" spans="1:7" x14ac:dyDescent="0.2">
      <c r="A85" s="45">
        <v>971.9633</v>
      </c>
      <c r="B85" s="45">
        <v>0.30256640000000001</v>
      </c>
      <c r="C85" s="45">
        <v>0.66641792499999997</v>
      </c>
      <c r="D85" s="73">
        <v>0.09</v>
      </c>
      <c r="E85" s="45">
        <v>0.63128329599999999</v>
      </c>
      <c r="F85" s="45">
        <v>2.8537000000000001E-4</v>
      </c>
      <c r="G85" s="45">
        <v>0.95275138400000003</v>
      </c>
    </row>
    <row r="86" spans="1:7" x14ac:dyDescent="0.2">
      <c r="A86" s="45">
        <v>975.82029999999997</v>
      </c>
      <c r="B86" s="45">
        <v>0.30290620000000001</v>
      </c>
      <c r="C86" s="45">
        <v>0.66716635199999996</v>
      </c>
      <c r="D86" s="73">
        <v>0.09</v>
      </c>
      <c r="E86" s="45">
        <v>0.63409986799999996</v>
      </c>
      <c r="F86" s="45">
        <v>2.8547799999999998E-4</v>
      </c>
      <c r="G86" s="45">
        <v>0.95311195800000004</v>
      </c>
    </row>
    <row r="87" spans="1:7" x14ac:dyDescent="0.2">
      <c r="A87" s="45">
        <v>979.67719999999997</v>
      </c>
      <c r="B87" s="45">
        <v>0.3040137</v>
      </c>
      <c r="C87" s="45">
        <v>0.66960567699999995</v>
      </c>
      <c r="D87" s="73">
        <v>0.09</v>
      </c>
      <c r="E87" s="45">
        <v>0.63566872600000002</v>
      </c>
      <c r="F87" s="45">
        <v>2.8545699999999997E-4</v>
      </c>
      <c r="G87" s="45">
        <v>0.95304184700000005</v>
      </c>
    </row>
    <row r="88" spans="1:7" x14ac:dyDescent="0.2">
      <c r="A88" s="45">
        <v>983.53430000000003</v>
      </c>
      <c r="B88" s="45">
        <v>0.30468119999999999</v>
      </c>
      <c r="C88" s="45">
        <v>0.67107587999999996</v>
      </c>
      <c r="D88" s="73">
        <v>0.09</v>
      </c>
      <c r="E88" s="45">
        <v>0.63780812399999998</v>
      </c>
      <c r="F88" s="45">
        <v>2.8545699999999997E-4</v>
      </c>
      <c r="G88" s="45">
        <v>0.95304184700000005</v>
      </c>
    </row>
    <row r="89" spans="1:7" x14ac:dyDescent="0.2">
      <c r="A89" s="45">
        <v>987.3913</v>
      </c>
      <c r="B89" s="45">
        <v>0.30523440000000002</v>
      </c>
      <c r="C89" s="45">
        <v>0.67229433100000002</v>
      </c>
      <c r="D89" s="73">
        <v>0.09</v>
      </c>
      <c r="E89" s="45">
        <v>0.64196167400000004</v>
      </c>
      <c r="F89" s="45">
        <v>2.8549199999999998E-4</v>
      </c>
      <c r="G89" s="45">
        <v>0.95315870000000003</v>
      </c>
    </row>
    <row r="90" spans="1:7" x14ac:dyDescent="0.2">
      <c r="A90" s="45">
        <v>991.24829999999997</v>
      </c>
      <c r="B90" s="45">
        <v>0.30545919999999999</v>
      </c>
      <c r="C90" s="45">
        <v>0.67278946500000003</v>
      </c>
      <c r="D90" s="73">
        <v>0.09</v>
      </c>
      <c r="E90" s="45">
        <v>0.64636184799999996</v>
      </c>
      <c r="F90" s="45">
        <v>2.85524E-4</v>
      </c>
      <c r="G90" s="45">
        <v>0.95326553599999997</v>
      </c>
    </row>
    <row r="91" spans="1:7" x14ac:dyDescent="0.2">
      <c r="A91" s="45">
        <v>995.10530000000006</v>
      </c>
      <c r="B91" s="45">
        <v>0.30660890000000002</v>
      </c>
      <c r="C91" s="45">
        <v>0.67532173799999995</v>
      </c>
      <c r="D91" s="73">
        <v>0.09</v>
      </c>
      <c r="E91" s="45">
        <v>0.65155801899999999</v>
      </c>
      <c r="F91" s="45">
        <v>2.8561199999999998E-4</v>
      </c>
      <c r="G91" s="45">
        <v>0.95355933800000003</v>
      </c>
    </row>
    <row r="92" spans="1:7" x14ac:dyDescent="0.2">
      <c r="A92" s="45">
        <v>998.96230000000003</v>
      </c>
      <c r="B92" s="45">
        <v>0.30855700000000003</v>
      </c>
      <c r="C92" s="45">
        <v>0.67961252699999997</v>
      </c>
      <c r="D92" s="73">
        <v>0.09</v>
      </c>
      <c r="E92" s="45">
        <v>0.65759273900000004</v>
      </c>
      <c r="F92" s="45">
        <v>2.8557300000000001E-4</v>
      </c>
      <c r="G92" s="45">
        <v>0.95342912999999996</v>
      </c>
    </row>
    <row r="93" spans="1:7" x14ac:dyDescent="0.2">
      <c r="A93" s="45">
        <v>1002.819</v>
      </c>
      <c r="B93" s="45">
        <v>0.30714409999999998</v>
      </c>
      <c r="C93" s="45">
        <v>0.67650054299999995</v>
      </c>
      <c r="D93" s="73">
        <v>0.09</v>
      </c>
      <c r="E93" s="45">
        <v>0.65715124000000003</v>
      </c>
      <c r="F93" s="45">
        <v>2.8553600000000003E-4</v>
      </c>
      <c r="G93" s="45">
        <v>0.95330559999999998</v>
      </c>
    </row>
    <row r="94" spans="1:7" x14ac:dyDescent="0.2">
      <c r="A94" s="45">
        <v>1006.676</v>
      </c>
      <c r="B94" s="45">
        <v>0.31040709999999999</v>
      </c>
      <c r="C94" s="45">
        <v>0.68368746700000005</v>
      </c>
      <c r="D94" s="73">
        <v>0.09</v>
      </c>
      <c r="E94" s="45">
        <v>0.67341962799999999</v>
      </c>
      <c r="F94" s="45">
        <v>2.8545699999999997E-4</v>
      </c>
      <c r="G94" s="45">
        <v>0.95304184700000005</v>
      </c>
    </row>
    <row r="95" spans="1:7" x14ac:dyDescent="0.2">
      <c r="A95" s="45">
        <v>1010.533</v>
      </c>
      <c r="B95" s="45">
        <v>0.31265850000000001</v>
      </c>
      <c r="C95" s="45">
        <v>0.68864628999999999</v>
      </c>
      <c r="D95" s="73">
        <v>0.09</v>
      </c>
      <c r="E95" s="45">
        <v>0.68346053799999995</v>
      </c>
      <c r="F95" s="45">
        <v>2.8547400000000003E-4</v>
      </c>
      <c r="G95" s="45">
        <v>0.95309860400000002</v>
      </c>
    </row>
    <row r="96" spans="1:7" x14ac:dyDescent="0.2">
      <c r="A96" s="45">
        <v>1014.39</v>
      </c>
      <c r="B96" s="45">
        <v>0.31356220000000001</v>
      </c>
      <c r="C96" s="45">
        <v>0.690636735</v>
      </c>
      <c r="D96" s="73">
        <v>0.1</v>
      </c>
      <c r="E96" s="45">
        <v>0.69415205400000002</v>
      </c>
      <c r="F96" s="45">
        <v>2.8553399999999999E-4</v>
      </c>
      <c r="G96" s="45">
        <v>0.95329892299999996</v>
      </c>
    </row>
    <row r="97" spans="1:7" x14ac:dyDescent="0.2">
      <c r="A97" s="45">
        <v>1018.247</v>
      </c>
      <c r="B97" s="45">
        <v>0.3145733</v>
      </c>
      <c r="C97" s="45">
        <v>0.69286373499999998</v>
      </c>
      <c r="D97" s="73">
        <v>0.1</v>
      </c>
      <c r="E97" s="45">
        <v>0.70604625200000004</v>
      </c>
      <c r="F97" s="45">
        <v>2.8555099999999999E-4</v>
      </c>
      <c r="G97" s="45">
        <v>0.95335568000000004</v>
      </c>
    </row>
    <row r="98" spans="1:7" x14ac:dyDescent="0.2">
      <c r="A98" s="45">
        <v>1022.104</v>
      </c>
      <c r="B98" s="45">
        <v>0.31531409999999999</v>
      </c>
      <c r="C98" s="45">
        <v>0.69449538499999997</v>
      </c>
      <c r="D98" s="73">
        <v>0.1</v>
      </c>
      <c r="E98" s="45">
        <v>0.71715401400000001</v>
      </c>
      <c r="F98" s="45">
        <v>2.8559899999999999E-4</v>
      </c>
      <c r="G98" s="45">
        <v>0.95351593499999998</v>
      </c>
    </row>
    <row r="99" spans="1:7" x14ac:dyDescent="0.2">
      <c r="A99" s="45">
        <v>1025.961</v>
      </c>
      <c r="B99" s="45">
        <v>0.3155193</v>
      </c>
      <c r="C99" s="45">
        <v>0.69494734800000002</v>
      </c>
      <c r="D99" s="73">
        <v>0.1</v>
      </c>
      <c r="E99" s="45">
        <v>0.72829556900000003</v>
      </c>
      <c r="F99" s="45">
        <v>2.8558499999999998E-4</v>
      </c>
      <c r="G99" s="45">
        <v>0.95346919399999996</v>
      </c>
    </row>
    <row r="100" spans="1:7" x14ac:dyDescent="0.2">
      <c r="A100" s="45">
        <v>1029.818</v>
      </c>
      <c r="B100" s="45">
        <v>0.31474669999999999</v>
      </c>
      <c r="C100" s="45">
        <v>0.69324565699999996</v>
      </c>
      <c r="D100" s="73">
        <v>0.1</v>
      </c>
      <c r="E100" s="45">
        <v>0.73911780500000002</v>
      </c>
      <c r="F100" s="45">
        <v>2.8558799999999998E-4</v>
      </c>
      <c r="G100" s="45">
        <v>0.95347921000000002</v>
      </c>
    </row>
    <row r="101" spans="1:7" x14ac:dyDescent="0.2">
      <c r="A101" s="45">
        <v>1033.675</v>
      </c>
      <c r="B101" s="45">
        <v>0.31465120000000002</v>
      </c>
      <c r="C101" s="45">
        <v>0.69303531399999996</v>
      </c>
      <c r="D101" s="73">
        <v>0.1</v>
      </c>
      <c r="E101" s="45">
        <v>0.75277223299999996</v>
      </c>
      <c r="F101" s="45">
        <v>2.8567000000000002E-4</v>
      </c>
      <c r="G101" s="45">
        <v>0.95375297999999997</v>
      </c>
    </row>
    <row r="102" spans="1:7" x14ac:dyDescent="0.2">
      <c r="A102" s="45">
        <v>1037.5319999999999</v>
      </c>
      <c r="B102" s="45">
        <v>0.31538369999999999</v>
      </c>
      <c r="C102" s="45">
        <v>0.69464868199999996</v>
      </c>
      <c r="D102" s="73">
        <v>0.11</v>
      </c>
      <c r="E102" s="45">
        <v>0.76718499699999998</v>
      </c>
      <c r="F102" s="45">
        <v>2.8578799999999998E-4</v>
      </c>
      <c r="G102" s="45">
        <v>0.95414694099999997</v>
      </c>
    </row>
    <row r="103" spans="1:7" x14ac:dyDescent="0.2">
      <c r="A103" s="45">
        <v>1041.3889999999999</v>
      </c>
      <c r="B103" s="45">
        <v>0.31606430000000002</v>
      </c>
      <c r="C103" s="45">
        <v>0.69614773799999996</v>
      </c>
      <c r="D103" s="73">
        <v>0.11</v>
      </c>
      <c r="E103" s="45">
        <v>0.78148828000000004</v>
      </c>
      <c r="F103" s="45">
        <v>2.8587000000000003E-4</v>
      </c>
      <c r="G103" s="45">
        <v>0.95442070999999995</v>
      </c>
    </row>
    <row r="104" spans="1:7" x14ac:dyDescent="0.2">
      <c r="A104" s="45">
        <v>1045.2460000000001</v>
      </c>
      <c r="B104" s="45">
        <v>0.3165501</v>
      </c>
      <c r="C104" s="45">
        <v>0.69721773799999998</v>
      </c>
      <c r="D104" s="73">
        <v>0.11</v>
      </c>
      <c r="E104" s="45">
        <v>0.79730312599999997</v>
      </c>
      <c r="F104" s="45">
        <v>2.8604100000000001E-4</v>
      </c>
      <c r="G104" s="45">
        <v>0.95499162000000004</v>
      </c>
    </row>
    <row r="105" spans="1:7" x14ac:dyDescent="0.2">
      <c r="A105" s="45">
        <v>1049.1030000000001</v>
      </c>
      <c r="B105" s="45">
        <v>0.31763279999999999</v>
      </c>
      <c r="C105" s="45">
        <v>0.69960244000000005</v>
      </c>
      <c r="D105" s="73">
        <v>0.11</v>
      </c>
      <c r="E105" s="45">
        <v>0.81292309699999998</v>
      </c>
      <c r="F105" s="45">
        <v>2.8606200000000001E-4</v>
      </c>
      <c r="G105" s="45">
        <v>0.955061732</v>
      </c>
    </row>
    <row r="106" spans="1:7" x14ac:dyDescent="0.2">
      <c r="A106" s="45">
        <v>1052.96</v>
      </c>
      <c r="B106" s="45">
        <v>0.31761020000000001</v>
      </c>
      <c r="C106" s="45">
        <v>0.69955266199999999</v>
      </c>
      <c r="D106" s="73">
        <v>0.11</v>
      </c>
      <c r="E106" s="45">
        <v>0.81864893599999999</v>
      </c>
      <c r="F106" s="45">
        <v>2.8597600000000001E-4</v>
      </c>
      <c r="G106" s="45">
        <v>0.95477460800000002</v>
      </c>
    </row>
    <row r="107" spans="1:7" x14ac:dyDescent="0.2">
      <c r="A107" s="45">
        <v>1056.817</v>
      </c>
      <c r="B107" s="45">
        <v>0.31679889999999999</v>
      </c>
      <c r="C107" s="45">
        <v>0.69776573200000003</v>
      </c>
      <c r="D107" s="73">
        <v>0.11</v>
      </c>
      <c r="E107" s="45">
        <v>0.81920436799999996</v>
      </c>
      <c r="F107" s="45">
        <v>2.8597099999999999E-4</v>
      </c>
      <c r="G107" s="45">
        <v>0.95475791399999999</v>
      </c>
    </row>
    <row r="108" spans="1:7" x14ac:dyDescent="0.2">
      <c r="A108" s="45">
        <v>1060.674</v>
      </c>
      <c r="B108" s="45">
        <v>0.31669740000000002</v>
      </c>
      <c r="C108" s="45">
        <v>0.69754217299999999</v>
      </c>
      <c r="D108" s="73">
        <v>0.11</v>
      </c>
      <c r="E108" s="45">
        <v>0.81833582100000002</v>
      </c>
      <c r="F108" s="45">
        <v>2.85903E-4</v>
      </c>
      <c r="G108" s="45">
        <v>0.95453088600000002</v>
      </c>
    </row>
    <row r="109" spans="1:7" x14ac:dyDescent="0.2">
      <c r="A109" s="45">
        <v>1064.5309999999999</v>
      </c>
      <c r="B109" s="45">
        <v>0.31585600000000003</v>
      </c>
      <c r="C109" s="45">
        <v>0.69568894699999995</v>
      </c>
      <c r="D109" s="73">
        <v>0.11</v>
      </c>
      <c r="E109" s="45">
        <v>0.81385587199999998</v>
      </c>
      <c r="F109" s="45">
        <v>2.8594299999999998E-4</v>
      </c>
      <c r="G109" s="45">
        <v>0.95466443199999995</v>
      </c>
    </row>
    <row r="110" spans="1:7" x14ac:dyDescent="0.2">
      <c r="A110" s="45">
        <v>1068.3879999999999</v>
      </c>
      <c r="B110" s="45">
        <v>0.31544630000000001</v>
      </c>
      <c r="C110" s="45">
        <v>0.694786562</v>
      </c>
      <c r="D110" s="73">
        <v>0.11</v>
      </c>
      <c r="E110" s="45">
        <v>0.81095609499999999</v>
      </c>
      <c r="F110" s="45">
        <v>2.8594999999999998E-4</v>
      </c>
      <c r="G110" s="45">
        <v>0.954687803</v>
      </c>
    </row>
    <row r="111" spans="1:7" x14ac:dyDescent="0.2">
      <c r="A111" s="45">
        <v>1072.2449999999999</v>
      </c>
      <c r="B111" s="45">
        <v>0.3150328</v>
      </c>
      <c r="C111" s="45">
        <v>0.69387580699999996</v>
      </c>
      <c r="D111" s="73">
        <v>0.11</v>
      </c>
      <c r="E111" s="45">
        <v>0.80781764899999997</v>
      </c>
      <c r="F111" s="45">
        <v>2.8593800000000001E-4</v>
      </c>
      <c r="G111" s="45">
        <v>0.954647739</v>
      </c>
    </row>
    <row r="112" spans="1:7" x14ac:dyDescent="0.2">
      <c r="A112" s="45">
        <v>1076.1020000000001</v>
      </c>
      <c r="B112" s="45">
        <v>0.3153628</v>
      </c>
      <c r="C112" s="45">
        <v>0.69460264900000002</v>
      </c>
      <c r="D112" s="73">
        <v>0.11</v>
      </c>
      <c r="E112" s="45">
        <v>0.81025176899999996</v>
      </c>
      <c r="F112" s="45">
        <v>2.8592500000000002E-4</v>
      </c>
      <c r="G112" s="45">
        <v>0.95460433600000005</v>
      </c>
    </row>
    <row r="113" spans="1:7" x14ac:dyDescent="0.2">
      <c r="A113" s="45">
        <v>1079.9590000000001</v>
      </c>
      <c r="B113" s="45">
        <v>0.3163339</v>
      </c>
      <c r="C113" s="45">
        <v>0.69674154600000004</v>
      </c>
      <c r="D113" s="73">
        <v>0.11</v>
      </c>
      <c r="E113" s="45">
        <v>0.814245624</v>
      </c>
      <c r="F113" s="45">
        <v>2.8590700000000001E-4</v>
      </c>
      <c r="G113" s="45">
        <v>0.95454424000000004</v>
      </c>
    </row>
    <row r="114" spans="1:7" x14ac:dyDescent="0.2">
      <c r="A114" s="45">
        <v>1083.816</v>
      </c>
      <c r="B114" s="45">
        <v>0.3176658</v>
      </c>
      <c r="C114" s="45">
        <v>0.69967512399999998</v>
      </c>
      <c r="D114" s="73">
        <v>0.11</v>
      </c>
      <c r="E114" s="45">
        <v>0.82023348600000001</v>
      </c>
      <c r="F114" s="45">
        <v>2.8595900000000002E-4</v>
      </c>
      <c r="G114" s="45">
        <v>0.95471784999999998</v>
      </c>
    </row>
    <row r="115" spans="1:7" x14ac:dyDescent="0.2">
      <c r="A115" s="45">
        <v>1087.673</v>
      </c>
      <c r="B115" s="45">
        <v>0.31975429999999999</v>
      </c>
      <c r="C115" s="45">
        <v>0.70427515100000004</v>
      </c>
      <c r="D115" s="73">
        <v>0.11</v>
      </c>
      <c r="E115" s="45">
        <v>0.82766357300000004</v>
      </c>
      <c r="F115" s="45">
        <v>2.86058E-4</v>
      </c>
      <c r="G115" s="45">
        <v>0.955048377</v>
      </c>
    </row>
    <row r="116" spans="1:7" x14ac:dyDescent="0.2">
      <c r="A116" s="45">
        <v>1091.53</v>
      </c>
      <c r="B116" s="45">
        <v>0.32098310000000002</v>
      </c>
      <c r="C116" s="45">
        <v>0.70698164600000002</v>
      </c>
      <c r="D116" s="73">
        <v>0.11</v>
      </c>
      <c r="E116" s="45">
        <v>0.83412877100000005</v>
      </c>
      <c r="F116" s="45">
        <v>2.8611700000000001E-4</v>
      </c>
      <c r="G116" s="45">
        <v>0.95524535799999999</v>
      </c>
    </row>
    <row r="117" spans="1:7" x14ac:dyDescent="0.2">
      <c r="A117" s="45">
        <v>1095.3869999999999</v>
      </c>
      <c r="B117" s="45">
        <v>0.3223317</v>
      </c>
      <c r="C117" s="45">
        <v>0.70995200599999997</v>
      </c>
      <c r="D117" s="73">
        <v>0.12</v>
      </c>
      <c r="E117" s="45">
        <v>0.840944307</v>
      </c>
      <c r="F117" s="45">
        <v>2.8619399999999998E-4</v>
      </c>
      <c r="G117" s="45">
        <v>0.95550243400000001</v>
      </c>
    </row>
    <row r="118" spans="1:7" x14ac:dyDescent="0.2">
      <c r="A118" s="45">
        <v>1099.2439999999999</v>
      </c>
      <c r="B118" s="45">
        <v>0.3248952</v>
      </c>
      <c r="C118" s="45">
        <v>0.71559824599999999</v>
      </c>
      <c r="D118" s="73">
        <v>0.12</v>
      </c>
      <c r="E118" s="45">
        <v>0.85237773699999997</v>
      </c>
      <c r="F118" s="45">
        <v>2.8624899999999998E-4</v>
      </c>
      <c r="G118" s="45">
        <v>0.95568606</v>
      </c>
    </row>
    <row r="119" spans="1:7" x14ac:dyDescent="0.2">
      <c r="A119" s="45">
        <v>1103.1010000000001</v>
      </c>
      <c r="B119" s="45">
        <v>0.32670379999999999</v>
      </c>
      <c r="C119" s="45">
        <v>0.71958177999999995</v>
      </c>
      <c r="D119" s="73">
        <v>0.12</v>
      </c>
      <c r="E119" s="45">
        <v>0.86275212499999998</v>
      </c>
      <c r="F119" s="45">
        <v>2.8618600000000001E-4</v>
      </c>
      <c r="G119" s="45">
        <v>0.955475725</v>
      </c>
    </row>
    <row r="120" spans="1:7" x14ac:dyDescent="0.2">
      <c r="A120" s="45">
        <v>1106.9580000000001</v>
      </c>
      <c r="B120" s="45">
        <v>0.32904119999999998</v>
      </c>
      <c r="C120" s="45">
        <v>0.72473002200000003</v>
      </c>
      <c r="D120" s="73">
        <v>0.12</v>
      </c>
      <c r="E120" s="45">
        <v>0.86917644999999999</v>
      </c>
      <c r="F120" s="45">
        <v>2.8622199999999998E-4</v>
      </c>
      <c r="G120" s="45">
        <v>0.95559591600000005</v>
      </c>
    </row>
    <row r="121" spans="1:7" x14ac:dyDescent="0.2">
      <c r="A121" s="45">
        <v>1110.8150000000001</v>
      </c>
      <c r="B121" s="45">
        <v>0.33125929999999998</v>
      </c>
      <c r="C121" s="45">
        <v>0.72961550100000006</v>
      </c>
      <c r="D121" s="73">
        <v>0.12</v>
      </c>
      <c r="E121" s="45">
        <v>0.87107849400000004</v>
      </c>
      <c r="F121" s="45">
        <v>2.8624999999999999E-4</v>
      </c>
      <c r="G121" s="45">
        <v>0.95568939799999997</v>
      </c>
    </row>
    <row r="122" spans="1:7" x14ac:dyDescent="0.2">
      <c r="A122" s="45">
        <v>1114.672</v>
      </c>
      <c r="B122" s="45">
        <v>0.3324608</v>
      </c>
      <c r="C122" s="45">
        <v>0.73226186599999998</v>
      </c>
      <c r="D122" s="73">
        <v>0.12</v>
      </c>
      <c r="E122" s="45">
        <v>0.86722331500000005</v>
      </c>
      <c r="F122" s="45">
        <v>2.86223E-4</v>
      </c>
      <c r="G122" s="45">
        <v>0.95559925499999998</v>
      </c>
    </row>
    <row r="123" spans="1:7" x14ac:dyDescent="0.2">
      <c r="A123" s="45">
        <v>1118.529</v>
      </c>
      <c r="B123" s="45">
        <v>0.33363619999999999</v>
      </c>
      <c r="C123" s="45">
        <v>0.73485074399999994</v>
      </c>
      <c r="D123" s="73">
        <v>0.12</v>
      </c>
      <c r="E123" s="45">
        <v>0.86189452600000005</v>
      </c>
      <c r="F123" s="45">
        <v>2.8621300000000001E-4</v>
      </c>
      <c r="G123" s="45">
        <v>0.95556586799999998</v>
      </c>
    </row>
    <row r="124" spans="1:7" x14ac:dyDescent="0.2">
      <c r="A124" s="45">
        <v>1122.386</v>
      </c>
      <c r="B124" s="45">
        <v>0.33516550000000001</v>
      </c>
      <c r="C124" s="45">
        <v>0.73821910499999999</v>
      </c>
      <c r="D124" s="73">
        <v>0.12</v>
      </c>
      <c r="E124" s="45">
        <v>0.85618766400000001</v>
      </c>
      <c r="F124" s="45">
        <v>2.8622400000000002E-4</v>
      </c>
      <c r="G124" s="45">
        <v>0.95560259299999994</v>
      </c>
    </row>
    <row r="125" spans="1:7" x14ac:dyDescent="0.2">
      <c r="A125" s="45">
        <v>1126.2429999999999</v>
      </c>
      <c r="B125" s="45">
        <v>0.33665060000000002</v>
      </c>
      <c r="C125" s="45">
        <v>0.74149011399999998</v>
      </c>
      <c r="D125" s="73">
        <v>0.12</v>
      </c>
      <c r="E125" s="45">
        <v>0.85500454299999995</v>
      </c>
      <c r="F125" s="45">
        <v>2.8628799999999999E-4</v>
      </c>
      <c r="G125" s="45">
        <v>0.955816267</v>
      </c>
    </row>
    <row r="126" spans="1:7" x14ac:dyDescent="0.2">
      <c r="A126" s="45">
        <v>1130.0999999999999</v>
      </c>
      <c r="B126" s="45">
        <v>0.33767049999999998</v>
      </c>
      <c r="C126" s="45">
        <v>0.74373649600000002</v>
      </c>
      <c r="D126" s="73">
        <v>0.12</v>
      </c>
      <c r="E126" s="45">
        <v>0.85027059999999999</v>
      </c>
      <c r="F126" s="45">
        <v>2.8632400000000002E-4</v>
      </c>
      <c r="G126" s="45">
        <v>0.95593645900000002</v>
      </c>
    </row>
    <row r="127" spans="1:7" x14ac:dyDescent="0.2">
      <c r="A127" s="45">
        <v>1133.9570000000001</v>
      </c>
      <c r="B127" s="45">
        <v>0.33939720000000001</v>
      </c>
      <c r="C127" s="45">
        <v>0.74753963999999995</v>
      </c>
      <c r="D127" s="73">
        <v>0.12</v>
      </c>
      <c r="E127" s="45">
        <v>0.84767006899999997</v>
      </c>
      <c r="F127" s="45">
        <v>2.8635999999999999E-4</v>
      </c>
      <c r="G127" s="45">
        <v>0.95605664999999995</v>
      </c>
    </row>
    <row r="128" spans="1:7" x14ac:dyDescent="0.2">
      <c r="A128" s="45">
        <v>1137.8140000000001</v>
      </c>
      <c r="B128" s="45">
        <v>0.34054630000000002</v>
      </c>
      <c r="C128" s="45">
        <v>0.75007059200000004</v>
      </c>
      <c r="D128" s="73">
        <v>0.12</v>
      </c>
      <c r="E128" s="45">
        <v>0.84741753399999997</v>
      </c>
      <c r="F128" s="45">
        <v>2.8641300000000001E-4</v>
      </c>
      <c r="G128" s="45">
        <v>0.95623359900000005</v>
      </c>
    </row>
    <row r="129" spans="1:7" x14ac:dyDescent="0.2">
      <c r="A129" s="45">
        <v>1141.671</v>
      </c>
      <c r="B129" s="45">
        <v>0.34164949999999999</v>
      </c>
      <c r="C129" s="45">
        <v>0.75250044599999999</v>
      </c>
      <c r="D129" s="73">
        <v>0.12</v>
      </c>
      <c r="E129" s="45">
        <v>0.84607748999999999</v>
      </c>
      <c r="F129" s="45">
        <v>2.8645500000000002E-4</v>
      </c>
      <c r="G129" s="45">
        <v>0.95637382199999998</v>
      </c>
    </row>
    <row r="130" spans="1:7" x14ac:dyDescent="0.2">
      <c r="A130" s="45">
        <v>1145.528</v>
      </c>
      <c r="B130" s="45">
        <v>0.34298269999999997</v>
      </c>
      <c r="C130" s="45">
        <v>0.755436887</v>
      </c>
      <c r="D130" s="73">
        <v>0.12</v>
      </c>
      <c r="E130" s="45">
        <v>0.84431850100000005</v>
      </c>
      <c r="F130" s="45">
        <v>2.8649699999999998E-4</v>
      </c>
      <c r="G130" s="45">
        <v>0.95651404600000001</v>
      </c>
    </row>
    <row r="131" spans="1:7" x14ac:dyDescent="0.2">
      <c r="A131" s="45">
        <v>1149.385</v>
      </c>
      <c r="B131" s="45">
        <v>0.34481650000000003</v>
      </c>
      <c r="C131" s="45">
        <v>0.75947592500000005</v>
      </c>
      <c r="D131" s="73">
        <v>0.12</v>
      </c>
      <c r="E131" s="45">
        <v>0.84462504699999996</v>
      </c>
      <c r="F131" s="45">
        <v>2.8655100000000001E-4</v>
      </c>
      <c r="G131" s="45">
        <v>0.95669433299999995</v>
      </c>
    </row>
    <row r="132" spans="1:7" x14ac:dyDescent="0.2">
      <c r="A132" s="45">
        <v>1153.242</v>
      </c>
      <c r="B132" s="45">
        <v>0.34631729999999999</v>
      </c>
      <c r="C132" s="45">
        <v>0.76278151400000005</v>
      </c>
      <c r="D132" s="73">
        <v>0.12</v>
      </c>
      <c r="E132" s="45">
        <v>0.84375431099999998</v>
      </c>
      <c r="F132" s="45">
        <v>2.8654E-4</v>
      </c>
      <c r="G132" s="45">
        <v>0.95665760799999999</v>
      </c>
    </row>
    <row r="133" spans="1:7" x14ac:dyDescent="0.2">
      <c r="A133" s="45">
        <v>1157.0989999999999</v>
      </c>
      <c r="B133" s="45">
        <v>0.34736129999999998</v>
      </c>
      <c r="C133" s="45">
        <v>0.765080977</v>
      </c>
      <c r="D133" s="73">
        <v>0.12</v>
      </c>
      <c r="E133" s="45">
        <v>0.84398859900000001</v>
      </c>
      <c r="F133" s="45">
        <v>2.86598E-4</v>
      </c>
      <c r="G133" s="45">
        <v>0.95685125000000004</v>
      </c>
    </row>
    <row r="134" spans="1:7" x14ac:dyDescent="0.2">
      <c r="A134" s="45">
        <v>1160.9559999999999</v>
      </c>
      <c r="B134" s="45">
        <v>0.34779019999999999</v>
      </c>
      <c r="C134" s="45">
        <v>0.76602565099999997</v>
      </c>
      <c r="D134" s="73">
        <v>0.12</v>
      </c>
      <c r="E134" s="45">
        <v>0.83998890599999998</v>
      </c>
      <c r="F134" s="45">
        <v>2.8664700000000001E-4</v>
      </c>
      <c r="G134" s="45">
        <v>0.95701484400000003</v>
      </c>
    </row>
    <row r="135" spans="1:7" x14ac:dyDescent="0.2">
      <c r="A135" s="45">
        <v>1164.8130000000001</v>
      </c>
      <c r="B135" s="45">
        <v>0.34934999999999999</v>
      </c>
      <c r="C135" s="45">
        <v>0.76946119000000002</v>
      </c>
      <c r="D135" s="73">
        <v>0.12</v>
      </c>
      <c r="E135" s="45">
        <v>0.84044215600000005</v>
      </c>
      <c r="F135" s="45">
        <v>2.8667999999999999E-4</v>
      </c>
      <c r="G135" s="45">
        <v>0.95712501900000002</v>
      </c>
    </row>
    <row r="136" spans="1:7" x14ac:dyDescent="0.2">
      <c r="A136" s="45">
        <v>1168.67</v>
      </c>
      <c r="B136" s="45">
        <v>0.34973199999999999</v>
      </c>
      <c r="C136" s="45">
        <v>0.77030256399999997</v>
      </c>
      <c r="D136" s="73">
        <v>0.12</v>
      </c>
      <c r="E136" s="45">
        <v>0.84065162900000001</v>
      </c>
      <c r="F136" s="45">
        <v>2.8668999999999998E-4</v>
      </c>
      <c r="G136" s="45">
        <v>0.95715840600000002</v>
      </c>
    </row>
    <row r="137" spans="1:7" x14ac:dyDescent="0.2">
      <c r="A137" s="45">
        <v>1172.527</v>
      </c>
      <c r="B137" s="45">
        <v>0.35108070000000002</v>
      </c>
      <c r="C137" s="45">
        <v>0.773273145</v>
      </c>
      <c r="D137" s="73">
        <v>0.11</v>
      </c>
      <c r="E137" s="45">
        <v>0.83821312999999997</v>
      </c>
      <c r="F137" s="45">
        <v>2.8671099999999999E-4</v>
      </c>
      <c r="G137" s="45">
        <v>0.957228517</v>
      </c>
    </row>
    <row r="138" spans="1:7" x14ac:dyDescent="0.2">
      <c r="A138" s="45">
        <v>1176.384</v>
      </c>
      <c r="B138" s="45">
        <v>0.35279640000000001</v>
      </c>
      <c r="C138" s="45">
        <v>0.77705206199999999</v>
      </c>
      <c r="D138" s="73">
        <v>0.11</v>
      </c>
      <c r="E138" s="45">
        <v>0.837890527</v>
      </c>
      <c r="F138" s="45">
        <v>2.8674899999999999E-4</v>
      </c>
      <c r="G138" s="45">
        <v>0.95735538600000003</v>
      </c>
    </row>
    <row r="139" spans="1:7" x14ac:dyDescent="0.2">
      <c r="A139" s="45">
        <v>1180.241</v>
      </c>
      <c r="B139" s="45">
        <v>0.35413240000000001</v>
      </c>
      <c r="C139" s="45">
        <v>0.77999467</v>
      </c>
      <c r="D139" s="73">
        <v>0.11</v>
      </c>
      <c r="E139" s="45">
        <v>0.83737961699999997</v>
      </c>
      <c r="F139" s="45">
        <v>2.8685400000000002E-4</v>
      </c>
      <c r="G139" s="45">
        <v>0.95770594499999995</v>
      </c>
    </row>
    <row r="140" spans="1:7" x14ac:dyDescent="0.2">
      <c r="A140" s="45">
        <v>1184.098</v>
      </c>
      <c r="B140" s="45">
        <v>0.35603810000000002</v>
      </c>
      <c r="C140" s="45">
        <v>0.78419207099999999</v>
      </c>
      <c r="D140" s="73">
        <v>0.12</v>
      </c>
      <c r="E140" s="45">
        <v>0.84172380899999999</v>
      </c>
      <c r="F140" s="45">
        <v>2.8679900000000002E-4</v>
      </c>
      <c r="G140" s="45">
        <v>0.95752231899999996</v>
      </c>
    </row>
    <row r="141" spans="1:7" x14ac:dyDescent="0.2">
      <c r="A141" s="45">
        <v>1187.9549999999999</v>
      </c>
      <c r="B141" s="45">
        <v>0.35829460000000002</v>
      </c>
      <c r="C141" s="45">
        <v>0.78916212799999996</v>
      </c>
      <c r="D141" s="73">
        <v>0.12</v>
      </c>
      <c r="E141" s="45">
        <v>0.8447192</v>
      </c>
      <c r="F141" s="45">
        <v>2.8676899999999998E-4</v>
      </c>
      <c r="G141" s="45">
        <v>0.95742215900000005</v>
      </c>
    </row>
    <row r="142" spans="1:7" x14ac:dyDescent="0.2">
      <c r="A142" s="45">
        <v>1191.8119999999999</v>
      </c>
      <c r="B142" s="45">
        <v>0.3596954</v>
      </c>
      <c r="C142" s="45">
        <v>0.79224746099999999</v>
      </c>
      <c r="D142" s="73">
        <v>0.12</v>
      </c>
      <c r="E142" s="45">
        <v>0.84793209300000005</v>
      </c>
      <c r="F142" s="45">
        <v>2.8677999999999999E-4</v>
      </c>
      <c r="G142" s="45">
        <v>0.95745888400000001</v>
      </c>
    </row>
    <row r="143" spans="1:7" x14ac:dyDescent="0.2">
      <c r="A143" s="45">
        <v>1195.6690000000001</v>
      </c>
      <c r="B143" s="45">
        <v>0.36127920000000002</v>
      </c>
      <c r="C143" s="45">
        <v>0.79573586100000004</v>
      </c>
      <c r="D143" s="73">
        <v>0.12</v>
      </c>
      <c r="E143" s="45">
        <v>0.85056400799999998</v>
      </c>
      <c r="F143" s="45">
        <v>2.8679399999999999E-4</v>
      </c>
      <c r="G143" s="45">
        <v>0.957505626</v>
      </c>
    </row>
    <row r="144" spans="1:7" x14ac:dyDescent="0.2">
      <c r="A144" s="45">
        <v>1199.5260000000001</v>
      </c>
      <c r="B144" s="45">
        <v>0.3624907</v>
      </c>
      <c r="C144" s="45">
        <v>0.79840425199999998</v>
      </c>
      <c r="D144" s="73">
        <v>0.12</v>
      </c>
      <c r="E144" s="45">
        <v>0.85323971499999995</v>
      </c>
      <c r="F144" s="45">
        <v>2.8679999999999998E-4</v>
      </c>
      <c r="G144" s="45">
        <v>0.957525658</v>
      </c>
    </row>
    <row r="145" spans="1:7" x14ac:dyDescent="0.2">
      <c r="A145" s="45">
        <v>1203.383</v>
      </c>
      <c r="B145" s="45">
        <v>0.36365019999999998</v>
      </c>
      <c r="C145" s="45">
        <v>0.80095810999999995</v>
      </c>
      <c r="D145" s="73">
        <v>0.12</v>
      </c>
      <c r="E145" s="45">
        <v>0.854736681</v>
      </c>
      <c r="F145" s="45">
        <v>2.86815E-4</v>
      </c>
      <c r="G145" s="45">
        <v>0.95757573699999998</v>
      </c>
    </row>
    <row r="146" spans="1:7" x14ac:dyDescent="0.2">
      <c r="A146" s="45">
        <v>1207.24</v>
      </c>
      <c r="B146" s="45">
        <v>0.36494480000000001</v>
      </c>
      <c r="C146" s="45">
        <v>0.80380953200000005</v>
      </c>
      <c r="D146" s="73">
        <v>0.12</v>
      </c>
      <c r="E146" s="45">
        <v>0.85751456999999998</v>
      </c>
      <c r="F146" s="45">
        <v>2.8684000000000001E-4</v>
      </c>
      <c r="G146" s="45">
        <v>0.95765920400000004</v>
      </c>
    </row>
    <row r="147" spans="1:7" x14ac:dyDescent="0.2">
      <c r="A147" s="45">
        <v>1211.097</v>
      </c>
      <c r="B147" s="45">
        <v>0.3664191</v>
      </c>
      <c r="C147" s="45">
        <v>0.80705675300000002</v>
      </c>
      <c r="D147" s="73">
        <v>0.12</v>
      </c>
      <c r="E147" s="45">
        <v>0.858956795</v>
      </c>
      <c r="F147" s="45">
        <v>2.8687500000000002E-4</v>
      </c>
      <c r="G147" s="45">
        <v>0.95777605700000001</v>
      </c>
    </row>
    <row r="148" spans="1:7" x14ac:dyDescent="0.2">
      <c r="A148" s="45">
        <v>1214.954</v>
      </c>
      <c r="B148" s="45">
        <v>0.36719600000000002</v>
      </c>
      <c r="C148" s="45">
        <v>0.808767915</v>
      </c>
      <c r="D148" s="73">
        <v>0.12</v>
      </c>
      <c r="E148" s="45">
        <v>0.85926188100000001</v>
      </c>
      <c r="F148" s="45">
        <v>2.8689200000000002E-4</v>
      </c>
      <c r="G148" s="45">
        <v>0.95783281399999998</v>
      </c>
    </row>
    <row r="149" spans="1:7" x14ac:dyDescent="0.2">
      <c r="A149" s="45">
        <v>1218.8109999999999</v>
      </c>
      <c r="B149" s="45">
        <v>0.36831439999999999</v>
      </c>
      <c r="C149" s="45">
        <v>0.81123124800000002</v>
      </c>
      <c r="D149" s="73">
        <v>0.12</v>
      </c>
      <c r="E149" s="45">
        <v>0.86192080199999999</v>
      </c>
      <c r="F149" s="45">
        <v>2.8692099999999999E-4</v>
      </c>
      <c r="G149" s="45">
        <v>0.95792963499999995</v>
      </c>
    </row>
    <row r="150" spans="1:7" x14ac:dyDescent="0.2">
      <c r="A150" s="45">
        <v>1222.6679999999999</v>
      </c>
      <c r="B150" s="45">
        <v>0.36887120000000001</v>
      </c>
      <c r="C150" s="45">
        <v>0.81245762799999999</v>
      </c>
      <c r="D150" s="73">
        <v>0.12</v>
      </c>
      <c r="E150" s="45">
        <v>0.863067429</v>
      </c>
      <c r="F150" s="45">
        <v>2.8694899999999999E-4</v>
      </c>
      <c r="G150" s="45">
        <v>0.95802311699999998</v>
      </c>
    </row>
    <row r="151" spans="1:7" x14ac:dyDescent="0.2">
      <c r="A151" s="45">
        <v>1226.5250000000001</v>
      </c>
      <c r="B151" s="45">
        <v>0.36965389999999998</v>
      </c>
      <c r="C151" s="45">
        <v>0.81418156500000005</v>
      </c>
      <c r="D151" s="73">
        <v>0.12</v>
      </c>
      <c r="E151" s="45">
        <v>0.865624167</v>
      </c>
      <c r="F151" s="45">
        <v>2.8699699999999999E-4</v>
      </c>
      <c r="G151" s="45">
        <v>0.95818337200000003</v>
      </c>
    </row>
    <row r="152" spans="1:7" x14ac:dyDescent="0.2">
      <c r="A152" s="45">
        <v>1230.3820000000001</v>
      </c>
      <c r="B152" s="45">
        <v>0.3702587</v>
      </c>
      <c r="C152" s="45">
        <v>0.81551366800000002</v>
      </c>
      <c r="D152" s="73">
        <v>0.12</v>
      </c>
      <c r="E152" s="45">
        <v>0.86797435199999995</v>
      </c>
      <c r="F152" s="45">
        <v>2.8703399999999998E-4</v>
      </c>
      <c r="G152" s="45">
        <v>0.95830690200000002</v>
      </c>
    </row>
    <row r="153" spans="1:7" x14ac:dyDescent="0.2">
      <c r="A153" s="45">
        <v>1234.239</v>
      </c>
      <c r="B153" s="45">
        <v>0.3703959</v>
      </c>
      <c r="C153" s="45">
        <v>0.815815858</v>
      </c>
      <c r="D153" s="73">
        <v>0.12</v>
      </c>
      <c r="E153" s="45">
        <v>0.868506428</v>
      </c>
      <c r="F153" s="45">
        <v>2.8709699999999999E-4</v>
      </c>
      <c r="G153" s="45">
        <v>0.95851723700000002</v>
      </c>
    </row>
    <row r="154" spans="1:7" x14ac:dyDescent="0.2">
      <c r="A154" s="45">
        <v>1238.096</v>
      </c>
      <c r="B154" s="45">
        <v>0.3704114</v>
      </c>
      <c r="C154" s="45">
        <v>0.81584999700000005</v>
      </c>
      <c r="D154" s="73">
        <v>0.12</v>
      </c>
      <c r="E154" s="45">
        <v>0.86824002499999997</v>
      </c>
      <c r="F154" s="45">
        <v>2.8705700000000001E-4</v>
      </c>
      <c r="G154" s="45">
        <v>0.95838369099999998</v>
      </c>
    </row>
    <row r="155" spans="1:7" x14ac:dyDescent="0.2">
      <c r="A155" s="45">
        <v>1241.953</v>
      </c>
      <c r="B155" s="45">
        <v>0.37158750000000002</v>
      </c>
      <c r="C155" s="45">
        <v>0.818440418</v>
      </c>
      <c r="D155" s="73">
        <v>0.12</v>
      </c>
      <c r="E155" s="45">
        <v>0.87198280399999994</v>
      </c>
      <c r="F155" s="45">
        <v>2.8709100000000001E-4</v>
      </c>
      <c r="G155" s="45">
        <v>0.95849720599999999</v>
      </c>
    </row>
    <row r="156" spans="1:7" x14ac:dyDescent="0.2">
      <c r="A156" s="45">
        <v>1245.81</v>
      </c>
      <c r="B156" s="45">
        <v>0.37223919999999999</v>
      </c>
      <c r="C156" s="45">
        <v>0.81987582000000003</v>
      </c>
      <c r="D156" s="73">
        <v>0.12</v>
      </c>
      <c r="E156" s="45">
        <v>0.87656128499999997</v>
      </c>
      <c r="F156" s="45">
        <v>2.8713700000000003E-4</v>
      </c>
      <c r="G156" s="45">
        <v>0.95865078400000003</v>
      </c>
    </row>
    <row r="157" spans="1:7" x14ac:dyDescent="0.2">
      <c r="A157" s="45">
        <v>1249.6669999999999</v>
      </c>
      <c r="B157" s="45">
        <v>0.37257869999999998</v>
      </c>
      <c r="C157" s="45">
        <v>0.82062358599999996</v>
      </c>
      <c r="D157" s="73">
        <v>0.12</v>
      </c>
      <c r="E157" s="45">
        <v>0.88348995200000002</v>
      </c>
      <c r="F157" s="45">
        <v>2.8718800000000002E-4</v>
      </c>
      <c r="G157" s="45">
        <v>0.95882105500000003</v>
      </c>
    </row>
    <row r="158" spans="1:7" x14ac:dyDescent="0.2">
      <c r="A158" s="45">
        <v>1253.5239999999999</v>
      </c>
      <c r="B158" s="45">
        <v>0.37272430000000001</v>
      </c>
      <c r="C158" s="45">
        <v>0.82094427800000003</v>
      </c>
      <c r="D158" s="73">
        <v>0.12</v>
      </c>
      <c r="E158" s="45">
        <v>0.89444896600000001</v>
      </c>
      <c r="F158" s="45">
        <v>2.8723300000000002E-4</v>
      </c>
      <c r="G158" s="45">
        <v>0.95897129400000003</v>
      </c>
    </row>
    <row r="159" spans="1:7" x14ac:dyDescent="0.2">
      <c r="A159" s="45">
        <v>1257.3810000000001</v>
      </c>
      <c r="B159" s="45">
        <v>0.37311050000000001</v>
      </c>
      <c r="C159" s="45">
        <v>0.82179490300000002</v>
      </c>
      <c r="D159" s="73">
        <v>0.13</v>
      </c>
      <c r="E159" s="45">
        <v>0.91685600700000003</v>
      </c>
      <c r="F159" s="45">
        <v>2.87259E-4</v>
      </c>
      <c r="G159" s="45">
        <v>0.95905809900000005</v>
      </c>
    </row>
    <row r="160" spans="1:7" x14ac:dyDescent="0.2">
      <c r="A160" s="45">
        <v>1261.2380000000001</v>
      </c>
      <c r="B160" s="45">
        <v>0.37331219999999998</v>
      </c>
      <c r="C160" s="45">
        <v>0.82223915700000005</v>
      </c>
      <c r="D160" s="73">
        <v>0.13</v>
      </c>
      <c r="E160" s="45">
        <v>0.95033957300000005</v>
      </c>
      <c r="F160" s="45">
        <v>2.8727800000000002E-4</v>
      </c>
      <c r="G160" s="45">
        <v>0.959121534</v>
      </c>
    </row>
    <row r="161" spans="1:7" x14ac:dyDescent="0.2">
      <c r="A161" s="45">
        <v>1265.095</v>
      </c>
      <c r="B161" s="45">
        <v>0.37154379999999998</v>
      </c>
      <c r="C161" s="45">
        <v>0.81834416600000004</v>
      </c>
      <c r="D161" s="73">
        <v>0.13</v>
      </c>
      <c r="E161" s="45">
        <v>0.96577853499999999</v>
      </c>
      <c r="F161" s="45">
        <v>2.8729999999999999E-4</v>
      </c>
      <c r="G161" s="45">
        <v>0.95919498400000003</v>
      </c>
    </row>
    <row r="162" spans="1:7" x14ac:dyDescent="0.2">
      <c r="A162" s="45">
        <v>1268.952</v>
      </c>
      <c r="B162" s="45">
        <v>0.37122309999999997</v>
      </c>
      <c r="C162" s="45">
        <v>0.81763780799999997</v>
      </c>
      <c r="D162" s="73">
        <v>0.13</v>
      </c>
      <c r="E162" s="45">
        <v>0.934593334</v>
      </c>
      <c r="F162" s="45">
        <v>2.8732999999999997E-4</v>
      </c>
      <c r="G162" s="45">
        <v>0.95929514400000004</v>
      </c>
    </row>
    <row r="163" spans="1:7" x14ac:dyDescent="0.2">
      <c r="A163" s="45">
        <v>1272.809</v>
      </c>
      <c r="B163" s="45">
        <v>0.37188080000000001</v>
      </c>
      <c r="C163" s="45">
        <v>0.81908642600000003</v>
      </c>
      <c r="D163" s="73">
        <v>0.13</v>
      </c>
      <c r="E163" s="45">
        <v>0.91452698899999996</v>
      </c>
      <c r="F163" s="45">
        <v>2.87352E-4</v>
      </c>
      <c r="G163" s="45">
        <v>0.95936859399999996</v>
      </c>
    </row>
    <row r="164" spans="1:7" x14ac:dyDescent="0.2">
      <c r="A164" s="45">
        <v>1276.6659999999999</v>
      </c>
      <c r="B164" s="45">
        <v>0.37263010000000002</v>
      </c>
      <c r="C164" s="45">
        <v>0.82073679700000002</v>
      </c>
      <c r="D164" s="73">
        <v>0.12</v>
      </c>
      <c r="E164" s="45">
        <v>0.90112363699999998</v>
      </c>
      <c r="F164" s="45">
        <v>2.87359E-4</v>
      </c>
      <c r="G164" s="45">
        <v>0.95939196500000001</v>
      </c>
    </row>
    <row r="165" spans="1:7" x14ac:dyDescent="0.2">
      <c r="A165" s="45">
        <v>1280.5229999999999</v>
      </c>
      <c r="B165" s="45">
        <v>0.37376549999999997</v>
      </c>
      <c r="C165" s="45">
        <v>0.82323757399999997</v>
      </c>
      <c r="D165" s="73">
        <v>0.12</v>
      </c>
      <c r="E165" s="45">
        <v>0.88054857099999995</v>
      </c>
      <c r="F165" s="45">
        <v>2.87414E-4</v>
      </c>
      <c r="G165" s="45">
        <v>0.95957559000000003</v>
      </c>
    </row>
    <row r="166" spans="1:7" x14ac:dyDescent="0.2">
      <c r="A166" s="45">
        <v>1284.3800000000001</v>
      </c>
      <c r="B166" s="45">
        <v>0.37380289999999999</v>
      </c>
      <c r="C166" s="45">
        <v>0.82331994900000005</v>
      </c>
      <c r="D166" s="73">
        <v>0.12</v>
      </c>
      <c r="E166" s="45">
        <v>0.871683557</v>
      </c>
      <c r="F166" s="45">
        <v>2.8739400000000001E-4</v>
      </c>
      <c r="G166" s="45">
        <v>0.95950881700000001</v>
      </c>
    </row>
    <row r="167" spans="1:7" x14ac:dyDescent="0.2">
      <c r="A167" s="45">
        <v>1288.2370000000001</v>
      </c>
      <c r="B167" s="45">
        <v>0.3745231</v>
      </c>
      <c r="C167" s="45">
        <v>0.82490622599999996</v>
      </c>
      <c r="D167" s="73">
        <v>0.12</v>
      </c>
      <c r="E167" s="45">
        <v>0.87029826200000004</v>
      </c>
      <c r="F167" s="45">
        <v>2.8738E-4</v>
      </c>
      <c r="G167" s="45">
        <v>0.959462076</v>
      </c>
    </row>
    <row r="168" spans="1:7" x14ac:dyDescent="0.2">
      <c r="A168" s="45">
        <v>1292.0940000000001</v>
      </c>
      <c r="B168" s="45">
        <v>0.37342890000000001</v>
      </c>
      <c r="C168" s="45">
        <v>0.82249619500000004</v>
      </c>
      <c r="D168" s="73">
        <v>0.12</v>
      </c>
      <c r="E168" s="45">
        <v>0.86510012000000003</v>
      </c>
      <c r="F168" s="45">
        <v>2.8742600000000002E-4</v>
      </c>
      <c r="G168" s="45">
        <v>0.95961565400000004</v>
      </c>
    </row>
    <row r="169" spans="1:7" x14ac:dyDescent="0.2">
      <c r="A169" s="45">
        <v>1295.951</v>
      </c>
      <c r="B169" s="45">
        <v>0.3736911</v>
      </c>
      <c r="C169" s="45">
        <v>0.82307370400000002</v>
      </c>
      <c r="D169" s="73">
        <v>0.12</v>
      </c>
      <c r="E169" s="45">
        <v>0.86338273300000001</v>
      </c>
      <c r="F169" s="45">
        <v>2.8739E-4</v>
      </c>
      <c r="G169" s="45">
        <v>0.95949546299999999</v>
      </c>
    </row>
    <row r="170" spans="1:7" x14ac:dyDescent="0.2">
      <c r="A170" s="45">
        <v>1299.808</v>
      </c>
      <c r="B170" s="45">
        <v>0.37299860000000001</v>
      </c>
      <c r="C170" s="45">
        <v>0.82154843700000002</v>
      </c>
      <c r="D170" s="73">
        <v>0.12</v>
      </c>
      <c r="E170" s="45">
        <v>0.85994504100000002</v>
      </c>
      <c r="F170" s="45">
        <v>2.8739100000000001E-4</v>
      </c>
      <c r="G170" s="45">
        <v>0.95949880099999996</v>
      </c>
    </row>
    <row r="171" spans="1:7" x14ac:dyDescent="0.2">
      <c r="A171" s="45">
        <v>1303.665</v>
      </c>
      <c r="B171" s="45">
        <v>0.37252030000000003</v>
      </c>
      <c r="C171" s="45">
        <v>0.82049495699999997</v>
      </c>
      <c r="D171" s="73">
        <v>0.12</v>
      </c>
      <c r="E171" s="45">
        <v>0.85658033499999997</v>
      </c>
      <c r="F171" s="45">
        <v>2.87387E-4</v>
      </c>
      <c r="G171" s="45">
        <v>0.95948544700000005</v>
      </c>
    </row>
    <row r="172" spans="1:7" x14ac:dyDescent="0.2">
      <c r="A172" s="45">
        <v>1307.5219999999999</v>
      </c>
      <c r="B172" s="45">
        <v>0.37248330000000002</v>
      </c>
      <c r="C172" s="45">
        <v>0.82041346299999995</v>
      </c>
      <c r="D172" s="73">
        <v>0.12</v>
      </c>
      <c r="E172" s="45">
        <v>0.85515051799999997</v>
      </c>
      <c r="F172" s="45">
        <v>2.8737800000000003E-4</v>
      </c>
      <c r="G172" s="45">
        <v>0.95945539899999999</v>
      </c>
    </row>
    <row r="173" spans="1:7" x14ac:dyDescent="0.2">
      <c r="A173" s="45">
        <v>1311.3789999999999</v>
      </c>
      <c r="B173" s="45">
        <v>0.3718745</v>
      </c>
      <c r="C173" s="45">
        <v>0.81907255000000001</v>
      </c>
      <c r="D173" s="73">
        <v>0.12</v>
      </c>
      <c r="E173" s="45">
        <v>0.85200477299999999</v>
      </c>
      <c r="F173" s="45">
        <v>2.8761200000000002E-4</v>
      </c>
      <c r="G173" s="45">
        <v>0.96023664399999997</v>
      </c>
    </row>
    <row r="174" spans="1:7" x14ac:dyDescent="0.2">
      <c r="A174" s="45">
        <v>1315.2360000000001</v>
      </c>
      <c r="B174" s="45">
        <v>0.37195329999999999</v>
      </c>
      <c r="C174" s="45">
        <v>0.819246111</v>
      </c>
      <c r="D174" s="73">
        <v>0.12</v>
      </c>
      <c r="E174" s="45">
        <v>0.85017279700000004</v>
      </c>
      <c r="F174" s="45">
        <v>2.8743300000000002E-4</v>
      </c>
      <c r="G174" s="45">
        <v>0.95963902499999998</v>
      </c>
    </row>
    <row r="175" spans="1:7" x14ac:dyDescent="0.2">
      <c r="A175" s="45">
        <v>1319.0930000000001</v>
      </c>
      <c r="B175" s="45">
        <v>0.37472899999999998</v>
      </c>
      <c r="C175" s="45">
        <v>0.82535973200000001</v>
      </c>
      <c r="D175" s="73">
        <v>0.12</v>
      </c>
      <c r="E175" s="45">
        <v>0.85482791499999999</v>
      </c>
      <c r="F175" s="45">
        <v>2.8728400000000001E-4</v>
      </c>
      <c r="G175" s="45">
        <v>0.959141566</v>
      </c>
    </row>
    <row r="176" spans="1:7" x14ac:dyDescent="0.2">
      <c r="A176" s="45">
        <v>1322.95</v>
      </c>
      <c r="B176" s="45">
        <v>0.3709614</v>
      </c>
      <c r="C176" s="45">
        <v>0.81706140100000002</v>
      </c>
      <c r="D176" s="73">
        <v>0.12</v>
      </c>
      <c r="E176" s="45">
        <v>0.84474109600000002</v>
      </c>
      <c r="F176" s="45">
        <v>2.8718599999999998E-4</v>
      </c>
      <c r="G176" s="45">
        <v>0.95881437800000002</v>
      </c>
    </row>
    <row r="177" spans="1:7" x14ac:dyDescent="0.2">
      <c r="A177" s="45">
        <v>1326.807</v>
      </c>
      <c r="B177" s="45">
        <v>0.36993920000000002</v>
      </c>
      <c r="C177" s="45">
        <v>0.81480995300000003</v>
      </c>
      <c r="D177" s="73">
        <v>0.12</v>
      </c>
      <c r="E177" s="45">
        <v>0.84061951499999998</v>
      </c>
      <c r="F177" s="45">
        <v>2.8716199999999999E-4</v>
      </c>
      <c r="G177" s="45">
        <v>0.95873425000000001</v>
      </c>
    </row>
    <row r="178" spans="1:7" x14ac:dyDescent="0.2">
      <c r="A178" s="45">
        <v>1330.664</v>
      </c>
      <c r="B178" s="45">
        <v>0.36966130000000003</v>
      </c>
      <c r="C178" s="45">
        <v>0.81419786400000005</v>
      </c>
      <c r="D178" s="73">
        <v>0.11</v>
      </c>
      <c r="E178" s="45">
        <v>0.83709204800000003</v>
      </c>
      <c r="F178" s="45">
        <v>2.8713300000000002E-4</v>
      </c>
      <c r="G178" s="45">
        <v>0.95863742900000004</v>
      </c>
    </row>
    <row r="179" spans="1:7" x14ac:dyDescent="0.2">
      <c r="A179" s="45">
        <v>1334.521</v>
      </c>
      <c r="B179" s="45">
        <v>0.36957000000000001</v>
      </c>
      <c r="C179" s="45">
        <v>0.81399677100000001</v>
      </c>
      <c r="D179" s="73">
        <v>0.11</v>
      </c>
      <c r="E179" s="45">
        <v>0.83597315500000002</v>
      </c>
      <c r="F179" s="45">
        <v>2.8729800000000001E-4</v>
      </c>
      <c r="G179" s="45">
        <v>0.95918830700000002</v>
      </c>
    </row>
    <row r="180" spans="1:7" x14ac:dyDescent="0.2">
      <c r="A180" s="45">
        <v>1338.3779999999999</v>
      </c>
      <c r="B180" s="45">
        <v>0.3770155</v>
      </c>
      <c r="C180" s="45">
        <v>0.83039586399999998</v>
      </c>
      <c r="D180" s="73">
        <v>0.12</v>
      </c>
      <c r="E180" s="45">
        <v>0.85056400799999998</v>
      </c>
      <c r="F180" s="45">
        <v>2.8714799999999998E-4</v>
      </c>
      <c r="G180" s="45">
        <v>0.95868750899999999</v>
      </c>
    </row>
    <row r="181" spans="1:7" x14ac:dyDescent="0.2">
      <c r="A181" s="45">
        <v>1342.2349999999999</v>
      </c>
      <c r="B181" s="45">
        <v>0.36981999999999998</v>
      </c>
      <c r="C181" s="45">
        <v>0.814547409</v>
      </c>
      <c r="D181" s="73">
        <v>0.11</v>
      </c>
      <c r="E181" s="45">
        <v>0.83374048000000001</v>
      </c>
      <c r="F181" s="45">
        <v>2.8713499999999999E-4</v>
      </c>
      <c r="G181" s="45">
        <v>0.95864410600000005</v>
      </c>
    </row>
    <row r="182" spans="1:7" x14ac:dyDescent="0.2">
      <c r="A182" s="45">
        <v>1346.0920000000001</v>
      </c>
      <c r="B182" s="45">
        <v>0.3693149</v>
      </c>
      <c r="C182" s="45">
        <v>0.81343489999999996</v>
      </c>
      <c r="D182" s="73">
        <v>0.11</v>
      </c>
      <c r="E182" s="45">
        <v>0.82985756600000005</v>
      </c>
      <c r="F182" s="45">
        <v>2.8728800000000002E-4</v>
      </c>
      <c r="G182" s="45">
        <v>0.95915492000000002</v>
      </c>
    </row>
    <row r="183" spans="1:7" x14ac:dyDescent="0.2">
      <c r="A183" s="45">
        <v>1349.9490000000001</v>
      </c>
      <c r="B183" s="45">
        <v>0.36999660000000001</v>
      </c>
      <c r="C183" s="45">
        <v>0.81493637900000004</v>
      </c>
      <c r="D183" s="73">
        <v>0.11</v>
      </c>
      <c r="E183" s="45">
        <v>0.82825695799999999</v>
      </c>
      <c r="F183" s="45">
        <v>2.8710500000000001E-4</v>
      </c>
      <c r="G183" s="45">
        <v>0.95854394700000001</v>
      </c>
    </row>
    <row r="184" spans="1:7" x14ac:dyDescent="0.2">
      <c r="A184" s="45">
        <v>1353.806</v>
      </c>
      <c r="B184" s="45">
        <v>0.37024849999999998</v>
      </c>
      <c r="C184" s="45">
        <v>0.81549120200000003</v>
      </c>
      <c r="D184" s="73">
        <v>0.11</v>
      </c>
      <c r="E184" s="45">
        <v>0.82608486199999998</v>
      </c>
      <c r="F184" s="45">
        <v>2.87049E-4</v>
      </c>
      <c r="G184" s="45">
        <v>0.95835698199999997</v>
      </c>
    </row>
    <row r="185" spans="1:7" x14ac:dyDescent="0.2">
      <c r="A185" s="45">
        <v>1357.663</v>
      </c>
      <c r="B185" s="45">
        <v>0.37000620000000001</v>
      </c>
      <c r="C185" s="45">
        <v>0.81495752399999999</v>
      </c>
      <c r="D185" s="73">
        <v>0.11</v>
      </c>
      <c r="E185" s="45">
        <v>0.82485867899999998</v>
      </c>
      <c r="F185" s="45">
        <v>2.8707199999999998E-4</v>
      </c>
      <c r="G185" s="45">
        <v>0.95843377100000005</v>
      </c>
    </row>
    <row r="186" spans="1:7" x14ac:dyDescent="0.2">
      <c r="A186" s="45">
        <v>1361.52</v>
      </c>
      <c r="B186" s="45">
        <v>0.37622</v>
      </c>
      <c r="C186" s="45">
        <v>0.82864373499999999</v>
      </c>
      <c r="D186" s="73">
        <v>0.11</v>
      </c>
      <c r="E186" s="45">
        <v>0.83527539900000003</v>
      </c>
      <c r="F186" s="45">
        <v>2.8719299999999999E-4</v>
      </c>
      <c r="G186" s="45">
        <v>0.95883774799999999</v>
      </c>
    </row>
    <row r="187" spans="1:7" x14ac:dyDescent="0.2">
      <c r="A187" s="45">
        <v>1365.377</v>
      </c>
      <c r="B187" s="45">
        <v>0.36864190000000002</v>
      </c>
      <c r="C187" s="45">
        <v>0.81195258299999995</v>
      </c>
      <c r="D187" s="73">
        <v>0.11</v>
      </c>
      <c r="E187" s="45">
        <v>0.81883651300000004</v>
      </c>
      <c r="F187" s="45">
        <v>2.8735499999999999E-4</v>
      </c>
      <c r="G187" s="45">
        <v>0.95937861000000002</v>
      </c>
    </row>
    <row r="188" spans="1:7" x14ac:dyDescent="0.2">
      <c r="A188" s="45">
        <v>1369.2339999999999</v>
      </c>
      <c r="B188" s="45">
        <v>0.37065969999999998</v>
      </c>
      <c r="C188" s="45">
        <v>0.81639689100000001</v>
      </c>
      <c r="D188" s="73">
        <v>0.11</v>
      </c>
      <c r="E188" s="45">
        <v>0.820710092</v>
      </c>
      <c r="F188" s="45">
        <v>2.8730999999999999E-4</v>
      </c>
      <c r="G188" s="45">
        <v>0.95922837100000002</v>
      </c>
    </row>
    <row r="189" spans="1:7" x14ac:dyDescent="0.2">
      <c r="A189" s="45">
        <v>1373.0909999999999</v>
      </c>
      <c r="B189" s="45">
        <v>0.37322129999999998</v>
      </c>
      <c r="C189" s="45">
        <v>0.82203894600000005</v>
      </c>
      <c r="D189" s="73">
        <v>0.11</v>
      </c>
      <c r="E189" s="45">
        <v>0.82295298500000003</v>
      </c>
      <c r="F189" s="45">
        <v>2.8738100000000002E-4</v>
      </c>
      <c r="G189" s="45">
        <v>0.95946541500000004</v>
      </c>
    </row>
    <row r="190" spans="1:7" x14ac:dyDescent="0.2">
      <c r="A190" s="45">
        <v>1376.9480000000001</v>
      </c>
      <c r="B190" s="45">
        <v>0.36459550000000002</v>
      </c>
      <c r="C190" s="45">
        <v>0.80304018099999996</v>
      </c>
      <c r="D190" s="73">
        <v>0.11</v>
      </c>
      <c r="E190" s="45">
        <v>0.799174516</v>
      </c>
      <c r="F190" s="45">
        <v>2.8737499999999998E-4</v>
      </c>
      <c r="G190" s="45">
        <v>0.95944538300000004</v>
      </c>
    </row>
    <row r="191" spans="1:7" x14ac:dyDescent="0.2">
      <c r="A191" s="45">
        <v>1380.8050000000001</v>
      </c>
      <c r="B191" s="45">
        <v>0.35746060000000002</v>
      </c>
      <c r="C191" s="45">
        <v>0.78732519999999995</v>
      </c>
      <c r="D191" s="73">
        <v>0.11</v>
      </c>
      <c r="E191" s="45">
        <v>0.77025994399999997</v>
      </c>
      <c r="F191" s="45">
        <v>2.8717800000000002E-4</v>
      </c>
      <c r="G191" s="45">
        <v>0.95878766800000004</v>
      </c>
    </row>
    <row r="192" spans="1:7" x14ac:dyDescent="0.2">
      <c r="A192" s="45">
        <v>1384.662</v>
      </c>
      <c r="B192" s="45">
        <v>0.34043030000000002</v>
      </c>
      <c r="C192" s="45">
        <v>0.74981509599999996</v>
      </c>
      <c r="D192" s="73">
        <v>0.1</v>
      </c>
      <c r="E192" s="45">
        <v>0.70266921100000002</v>
      </c>
      <c r="F192" s="45">
        <v>2.87077E-4</v>
      </c>
      <c r="G192" s="45">
        <v>0.958450464</v>
      </c>
    </row>
    <row r="193" spans="1:7" x14ac:dyDescent="0.2">
      <c r="A193" s="45">
        <v>1388.519</v>
      </c>
      <c r="B193" s="45">
        <v>0.36135719999999999</v>
      </c>
      <c r="C193" s="45">
        <v>0.79590766000000002</v>
      </c>
      <c r="D193" s="73">
        <v>0.11</v>
      </c>
      <c r="E193" s="45">
        <v>0.78398662900000005</v>
      </c>
      <c r="F193" s="45">
        <v>2.87132E-4</v>
      </c>
      <c r="G193" s="45">
        <v>0.95863408999999999</v>
      </c>
    </row>
    <row r="194" spans="1:7" x14ac:dyDescent="0.2">
      <c r="A194" s="45">
        <v>1392.376</v>
      </c>
      <c r="B194" s="45">
        <v>0.36246109999999998</v>
      </c>
      <c r="C194" s="45">
        <v>0.79833905599999999</v>
      </c>
      <c r="D194" s="73">
        <v>0.11</v>
      </c>
      <c r="E194" s="45">
        <v>0.79402600499999998</v>
      </c>
      <c r="F194" s="45">
        <v>2.8991999999999999E-4</v>
      </c>
      <c r="G194" s="45">
        <v>0.96794225499999997</v>
      </c>
    </row>
    <row r="195" spans="1:7" x14ac:dyDescent="0.2">
      <c r="A195" s="45">
        <v>1396.2329999999999</v>
      </c>
      <c r="B195" s="45">
        <v>0.36863459999999998</v>
      </c>
      <c r="C195" s="45">
        <v>0.81193650500000003</v>
      </c>
      <c r="D195" s="73">
        <v>0.11</v>
      </c>
      <c r="E195" s="45">
        <v>0.80619076599999995</v>
      </c>
      <c r="F195" s="45">
        <v>2.8763299999999998E-4</v>
      </c>
      <c r="G195" s="45">
        <v>0.96030675499999996</v>
      </c>
    </row>
    <row r="196" spans="1:7" x14ac:dyDescent="0.2">
      <c r="A196" s="45">
        <v>1400.09</v>
      </c>
      <c r="B196" s="45">
        <v>0.36529650000000002</v>
      </c>
      <c r="C196" s="45">
        <v>0.80458416899999996</v>
      </c>
      <c r="D196" s="73">
        <v>0.11</v>
      </c>
      <c r="E196" s="45">
        <v>0.79765346500000001</v>
      </c>
      <c r="F196" s="45">
        <v>2.85393E-4</v>
      </c>
      <c r="G196" s="45">
        <v>0.952828173</v>
      </c>
    </row>
    <row r="197" spans="1:7" x14ac:dyDescent="0.2">
      <c r="A197" s="45">
        <v>1403.9469999999999</v>
      </c>
      <c r="B197" s="45">
        <v>0.36492869999999999</v>
      </c>
      <c r="C197" s="45">
        <v>0.80377407099999998</v>
      </c>
      <c r="D197" s="73">
        <v>0.11</v>
      </c>
      <c r="E197" s="45">
        <v>0.79697833399999995</v>
      </c>
      <c r="F197" s="45">
        <v>2.8347300000000001E-4</v>
      </c>
      <c r="G197" s="45">
        <v>0.94641795900000003</v>
      </c>
    </row>
    <row r="198" spans="1:7" x14ac:dyDescent="0.2">
      <c r="A198" s="45">
        <v>1407.8040000000001</v>
      </c>
      <c r="B198" s="45">
        <v>0.36023159999999999</v>
      </c>
      <c r="C198" s="45">
        <v>0.79342846899999997</v>
      </c>
      <c r="D198" s="73">
        <v>0.11</v>
      </c>
      <c r="E198" s="45">
        <v>0.78786516399999995</v>
      </c>
      <c r="F198" s="45">
        <v>2.8204599999999999E-4</v>
      </c>
      <c r="G198" s="45">
        <v>0.94165370199999998</v>
      </c>
    </row>
    <row r="199" spans="1:7" x14ac:dyDescent="0.2">
      <c r="A199" s="45">
        <v>1411.6610000000001</v>
      </c>
      <c r="B199" s="45">
        <v>0.36284450000000001</v>
      </c>
      <c r="C199" s="45">
        <v>0.79918351399999998</v>
      </c>
      <c r="D199" s="73">
        <v>0.11</v>
      </c>
      <c r="E199" s="45">
        <v>0.79584995300000005</v>
      </c>
      <c r="F199" s="45">
        <v>2.8109599999999999E-4</v>
      </c>
      <c r="G199" s="45">
        <v>0.93848198100000002</v>
      </c>
    </row>
    <row r="200" spans="1:7" x14ac:dyDescent="0.2">
      <c r="A200" s="45">
        <v>1415.518</v>
      </c>
      <c r="B200" s="45">
        <v>0.36448950000000002</v>
      </c>
      <c r="C200" s="45">
        <v>0.80280671100000001</v>
      </c>
      <c r="D200" s="73">
        <v>0.11</v>
      </c>
      <c r="E200" s="45">
        <v>0.80019268600000004</v>
      </c>
      <c r="F200" s="45">
        <v>2.8053600000000001E-4</v>
      </c>
      <c r="G200" s="45">
        <v>0.93661233600000005</v>
      </c>
    </row>
    <row r="201" spans="1:7" x14ac:dyDescent="0.2">
      <c r="A201" s="45">
        <v>1419.375</v>
      </c>
      <c r="B201" s="45">
        <v>0.38087189999999999</v>
      </c>
      <c r="C201" s="45">
        <v>0.83888978199999997</v>
      </c>
      <c r="D201" s="73">
        <v>0.11</v>
      </c>
      <c r="E201" s="45">
        <v>0.82669138499999995</v>
      </c>
      <c r="F201" s="45">
        <v>2.8053699999999997E-4</v>
      </c>
      <c r="G201" s="45">
        <v>0.93661567400000001</v>
      </c>
    </row>
    <row r="202" spans="1:7" x14ac:dyDescent="0.2">
      <c r="A202" s="45">
        <v>1423.232</v>
      </c>
      <c r="B202" s="45">
        <v>0.3707009</v>
      </c>
      <c r="C202" s="45">
        <v>0.81648763599999996</v>
      </c>
      <c r="D202" s="73">
        <v>0.11</v>
      </c>
      <c r="E202" s="45">
        <v>0.81099696700000001</v>
      </c>
      <c r="F202" s="45">
        <v>2.8098700000000001E-4</v>
      </c>
      <c r="G202" s="45">
        <v>0.93811806799999997</v>
      </c>
    </row>
    <row r="203" spans="1:7" x14ac:dyDescent="0.2">
      <c r="A203" s="45">
        <v>1427.0889999999999</v>
      </c>
      <c r="B203" s="45">
        <v>0.36192780000000002</v>
      </c>
      <c r="C203" s="45">
        <v>0.79716443599999998</v>
      </c>
      <c r="D203" s="73">
        <v>0.11</v>
      </c>
      <c r="E203" s="45">
        <v>0.79058758299999998</v>
      </c>
      <c r="F203" s="45">
        <v>2.8177900000000001E-4</v>
      </c>
      <c r="G203" s="45">
        <v>0.94076228100000003</v>
      </c>
    </row>
    <row r="204" spans="1:7" x14ac:dyDescent="0.2">
      <c r="A204" s="45">
        <v>1430.9459999999999</v>
      </c>
      <c r="B204" s="45">
        <v>0.36411159999999998</v>
      </c>
      <c r="C204" s="45">
        <v>0.80197436700000002</v>
      </c>
      <c r="D204" s="73">
        <v>0.11</v>
      </c>
      <c r="E204" s="45">
        <v>0.78803814299999997</v>
      </c>
      <c r="F204" s="45">
        <v>2.8672000000000002E-4</v>
      </c>
      <c r="G204" s="45">
        <v>0.95725856499999995</v>
      </c>
    </row>
    <row r="205" spans="1:7" x14ac:dyDescent="0.2">
      <c r="A205" s="45">
        <v>1434.8030000000001</v>
      </c>
      <c r="B205" s="45">
        <v>0.36183759999999998</v>
      </c>
      <c r="C205" s="45">
        <v>0.79696576600000002</v>
      </c>
      <c r="D205" s="73">
        <v>0.11</v>
      </c>
      <c r="E205" s="45">
        <v>0.77637918299999997</v>
      </c>
      <c r="F205" s="45">
        <v>2.84457E-4</v>
      </c>
      <c r="G205" s="45">
        <v>0.94970319400000003</v>
      </c>
    </row>
    <row r="206" spans="1:7" x14ac:dyDescent="0.2">
      <c r="A206" s="45">
        <v>1438.66</v>
      </c>
      <c r="B206" s="45">
        <v>0.35519020000000001</v>
      </c>
      <c r="C206" s="45">
        <v>0.78232452799999996</v>
      </c>
      <c r="D206" s="73">
        <v>0.1</v>
      </c>
      <c r="E206" s="45">
        <v>0.75446918299999999</v>
      </c>
      <c r="F206" s="45">
        <v>2.8388399999999998E-4</v>
      </c>
      <c r="G206" s="45">
        <v>0.947790146</v>
      </c>
    </row>
    <row r="207" spans="1:7" x14ac:dyDescent="0.2">
      <c r="A207" s="45">
        <v>1442.5170000000001</v>
      </c>
      <c r="B207" s="45">
        <v>0.3508406</v>
      </c>
      <c r="C207" s="45">
        <v>0.77274431200000004</v>
      </c>
      <c r="D207" s="73">
        <v>0.1</v>
      </c>
      <c r="E207" s="45">
        <v>0.73835946900000005</v>
      </c>
      <c r="F207" s="45">
        <v>2.8334699999999998E-4</v>
      </c>
      <c r="G207" s="45">
        <v>0.94599728900000002</v>
      </c>
    </row>
    <row r="208" spans="1:7" x14ac:dyDescent="0.2">
      <c r="A208" s="45">
        <v>1446.374</v>
      </c>
      <c r="B208" s="45">
        <v>0.3528326</v>
      </c>
      <c r="C208" s="45">
        <v>0.77713179399999999</v>
      </c>
      <c r="D208" s="73">
        <v>0.1</v>
      </c>
      <c r="E208" s="45">
        <v>0.73544655299999995</v>
      </c>
      <c r="F208" s="45">
        <v>2.8601400000000002E-4</v>
      </c>
      <c r="G208" s="45">
        <v>0.95490147599999997</v>
      </c>
    </row>
    <row r="209" spans="1:7" x14ac:dyDescent="0.2">
      <c r="A209" s="45">
        <v>1450.231</v>
      </c>
      <c r="B209" s="45">
        <v>0.35075460000000003</v>
      </c>
      <c r="C209" s="45">
        <v>0.77255489300000002</v>
      </c>
      <c r="D209" s="73">
        <v>0.1</v>
      </c>
      <c r="E209" s="45">
        <v>0.72587159400000001</v>
      </c>
      <c r="F209" s="45">
        <v>2.7999200000000001E-4</v>
      </c>
      <c r="G209" s="45">
        <v>0.93479610800000001</v>
      </c>
    </row>
    <row r="210" spans="1:7" x14ac:dyDescent="0.2">
      <c r="A210" s="45">
        <v>1454.088</v>
      </c>
      <c r="B210" s="45">
        <v>0.35777569999999997</v>
      </c>
      <c r="C210" s="45">
        <v>0.78801922400000002</v>
      </c>
      <c r="D210" s="73">
        <v>0.1</v>
      </c>
      <c r="E210" s="45">
        <v>0.737188756</v>
      </c>
      <c r="F210" s="45">
        <v>2.7713500000000002E-4</v>
      </c>
      <c r="G210" s="45">
        <v>0.925257577</v>
      </c>
    </row>
    <row r="211" spans="1:7" x14ac:dyDescent="0.2">
      <c r="A211" s="45">
        <v>1457.9449999999999</v>
      </c>
      <c r="B211" s="45">
        <v>0.3844146</v>
      </c>
      <c r="C211" s="45">
        <v>0.84669276000000004</v>
      </c>
      <c r="D211" s="73">
        <v>0.11</v>
      </c>
      <c r="E211" s="45">
        <v>0.78815784200000005</v>
      </c>
      <c r="F211" s="45">
        <v>2.7533000000000001E-4</v>
      </c>
      <c r="G211" s="45">
        <v>0.91923130900000005</v>
      </c>
    </row>
    <row r="212" spans="1:7" x14ac:dyDescent="0.2">
      <c r="A212" s="45">
        <v>1461.8019999999999</v>
      </c>
      <c r="B212" s="45">
        <v>0.36238169999999997</v>
      </c>
      <c r="C212" s="45">
        <v>0.79816417399999995</v>
      </c>
      <c r="D212" s="73">
        <v>0.1</v>
      </c>
      <c r="E212" s="45">
        <v>0.75964323899999997</v>
      </c>
      <c r="F212" s="45">
        <v>2.7537800000000001E-4</v>
      </c>
      <c r="G212" s="45">
        <v>0.91939156399999999</v>
      </c>
    </row>
    <row r="213" spans="1:7" x14ac:dyDescent="0.2">
      <c r="A213" s="45">
        <v>1465.6590000000001</v>
      </c>
      <c r="B213" s="45">
        <v>0.37317400000000001</v>
      </c>
      <c r="C213" s="45">
        <v>0.82193476499999996</v>
      </c>
      <c r="D213" s="73">
        <v>0.11</v>
      </c>
      <c r="E213" s="45">
        <v>0.78472452800000003</v>
      </c>
      <c r="F213" s="45">
        <v>2.7441E-4</v>
      </c>
      <c r="G213" s="45">
        <v>0.916159748</v>
      </c>
    </row>
    <row r="214" spans="1:7" x14ac:dyDescent="0.2">
      <c r="A214" s="45">
        <v>1469.5160000000001</v>
      </c>
      <c r="B214" s="45">
        <v>0.36937330000000002</v>
      </c>
      <c r="C214" s="45">
        <v>0.81356352899999995</v>
      </c>
      <c r="D214" s="73">
        <v>0.11</v>
      </c>
      <c r="E214" s="45">
        <v>0.78134011599999997</v>
      </c>
      <c r="F214" s="45">
        <v>2.75994E-4</v>
      </c>
      <c r="G214" s="45">
        <v>0.92144817400000001</v>
      </c>
    </row>
    <row r="215" spans="1:7" x14ac:dyDescent="0.2">
      <c r="A215" s="45">
        <v>1473.373</v>
      </c>
      <c r="B215" s="45">
        <v>0.39015729999999998</v>
      </c>
      <c r="C215" s="45">
        <v>0.85934134900000003</v>
      </c>
      <c r="D215" s="73">
        <v>0.11</v>
      </c>
      <c r="E215" s="45">
        <v>0.822962474</v>
      </c>
      <c r="F215" s="45">
        <v>2.7614000000000002E-4</v>
      </c>
      <c r="G215" s="45">
        <v>0.92193561700000004</v>
      </c>
    </row>
    <row r="216" spans="1:7" x14ac:dyDescent="0.2">
      <c r="A216" s="45">
        <v>1477.23</v>
      </c>
      <c r="B216" s="45">
        <v>0.37704660000000001</v>
      </c>
      <c r="C216" s="45">
        <v>0.83046436400000001</v>
      </c>
      <c r="D216" s="73">
        <v>0.11</v>
      </c>
      <c r="E216" s="45">
        <v>0.80278883700000003</v>
      </c>
      <c r="F216" s="45">
        <v>2.7771099999999998E-4</v>
      </c>
      <c r="G216" s="45">
        <v>0.92718064099999997</v>
      </c>
    </row>
    <row r="217" spans="1:7" x14ac:dyDescent="0.2">
      <c r="A217" s="45">
        <v>1481.087</v>
      </c>
      <c r="B217" s="45">
        <v>0.37886779999999998</v>
      </c>
      <c r="C217" s="45">
        <v>0.83447565000000001</v>
      </c>
      <c r="D217" s="73">
        <v>0.11</v>
      </c>
      <c r="E217" s="45">
        <v>0.80767240500000004</v>
      </c>
      <c r="F217" s="45">
        <v>2.8400000000000002E-4</v>
      </c>
      <c r="G217" s="45">
        <v>0.94817742900000002</v>
      </c>
    </row>
    <row r="218" spans="1:7" x14ac:dyDescent="0.2">
      <c r="A218" s="45">
        <v>1484.944</v>
      </c>
      <c r="B218" s="45">
        <v>0.37679570000000001</v>
      </c>
      <c r="C218" s="45">
        <v>0.82991174400000001</v>
      </c>
      <c r="D218" s="73">
        <v>0.11</v>
      </c>
      <c r="E218" s="45">
        <v>0.80390700000000004</v>
      </c>
      <c r="F218" s="45">
        <v>2.8458599999999998E-4</v>
      </c>
      <c r="G218" s="45">
        <v>0.95013387999999999</v>
      </c>
    </row>
    <row r="219" spans="1:7" x14ac:dyDescent="0.2">
      <c r="A219" s="45">
        <v>1488.8009999999999</v>
      </c>
      <c r="B219" s="45">
        <v>0.39433600000000002</v>
      </c>
      <c r="C219" s="45">
        <v>0.86854514900000002</v>
      </c>
      <c r="D219" s="73">
        <v>0.11</v>
      </c>
      <c r="E219" s="45">
        <v>0.83681323699999999</v>
      </c>
      <c r="F219" s="45">
        <v>2.78938E-4</v>
      </c>
      <c r="G219" s="45">
        <v>0.93127716800000004</v>
      </c>
    </row>
    <row r="220" spans="1:7" x14ac:dyDescent="0.2">
      <c r="A220" s="45">
        <v>1492.6579999999999</v>
      </c>
      <c r="B220" s="45">
        <v>0.37922800000000001</v>
      </c>
      <c r="C220" s="45">
        <v>0.83526900900000001</v>
      </c>
      <c r="D220" s="73">
        <v>0.11</v>
      </c>
      <c r="E220" s="45">
        <v>0.80821542899999999</v>
      </c>
      <c r="F220" s="45">
        <v>2.7785700000000001E-4</v>
      </c>
      <c r="G220" s="45">
        <v>0.927668084</v>
      </c>
    </row>
    <row r="221" spans="1:7" x14ac:dyDescent="0.2">
      <c r="A221" s="45">
        <v>1496.5150000000001</v>
      </c>
      <c r="B221" s="45">
        <v>0.39487559999999999</v>
      </c>
      <c r="C221" s="45">
        <v>0.86973364600000003</v>
      </c>
      <c r="D221" s="73">
        <v>0.11</v>
      </c>
      <c r="E221" s="45">
        <v>0.83413534</v>
      </c>
      <c r="F221" s="45">
        <v>2.7561399999999998E-4</v>
      </c>
      <c r="G221" s="45">
        <v>0.92017948599999999</v>
      </c>
    </row>
    <row r="222" spans="1:7" x14ac:dyDescent="0.2">
      <c r="A222" s="45">
        <v>1500.3720000000001</v>
      </c>
      <c r="B222" s="45">
        <v>0.3847373</v>
      </c>
      <c r="C222" s="45">
        <v>0.84740352299999999</v>
      </c>
      <c r="D222" s="73">
        <v>0.11</v>
      </c>
      <c r="E222" s="45">
        <v>0.81814386500000003</v>
      </c>
      <c r="F222" s="45">
        <v>2.7524800000000002E-4</v>
      </c>
      <c r="G222" s="45">
        <v>0.91895753899999999</v>
      </c>
    </row>
    <row r="223" spans="1:7" x14ac:dyDescent="0.2">
      <c r="A223" s="45">
        <v>1504.229</v>
      </c>
      <c r="B223" s="45">
        <v>0.39143410000000001</v>
      </c>
      <c r="C223" s="45">
        <v>0.86215356600000004</v>
      </c>
      <c r="D223" s="73">
        <v>0.11</v>
      </c>
      <c r="E223" s="45">
        <v>0.83014732400000002</v>
      </c>
      <c r="F223" s="45">
        <v>2.7031899999999998E-4</v>
      </c>
      <c r="G223" s="45">
        <v>0.90250131899999997</v>
      </c>
    </row>
    <row r="224" spans="1:7" x14ac:dyDescent="0.2">
      <c r="A224" s="45">
        <v>1508.086</v>
      </c>
      <c r="B224" s="45">
        <v>0.41653400000000002</v>
      </c>
      <c r="C224" s="45">
        <v>0.91743737599999997</v>
      </c>
      <c r="D224" s="73">
        <v>0.12</v>
      </c>
      <c r="E224" s="45">
        <v>0.87421256000000003</v>
      </c>
      <c r="F224" s="45">
        <v>2.68688E-4</v>
      </c>
      <c r="G224" s="45">
        <v>0.89705597599999998</v>
      </c>
    </row>
    <row r="225" spans="1:7" x14ac:dyDescent="0.2">
      <c r="A225" s="45">
        <v>1511.943</v>
      </c>
      <c r="B225" s="45">
        <v>0.3930691</v>
      </c>
      <c r="C225" s="45">
        <v>0.86575473700000005</v>
      </c>
      <c r="D225" s="73">
        <v>0.11</v>
      </c>
      <c r="E225" s="45">
        <v>0.83309235400000003</v>
      </c>
      <c r="F225" s="45">
        <v>2.78122E-4</v>
      </c>
      <c r="G225" s="45">
        <v>0.92855282800000005</v>
      </c>
    </row>
    <row r="226" spans="1:7" x14ac:dyDescent="0.2">
      <c r="A226" s="45">
        <v>1515.8</v>
      </c>
      <c r="B226" s="45">
        <v>0.40244999999999997</v>
      </c>
      <c r="C226" s="45">
        <v>0.88641664799999997</v>
      </c>
      <c r="D226" s="73">
        <v>0.12</v>
      </c>
      <c r="E226" s="45">
        <v>0.85228431400000004</v>
      </c>
      <c r="F226" s="45">
        <v>2.73639E-4</v>
      </c>
      <c r="G226" s="45">
        <v>0.91358564600000003</v>
      </c>
    </row>
    <row r="227" spans="1:7" x14ac:dyDescent="0.2">
      <c r="A227" s="45">
        <v>1519.6569999999999</v>
      </c>
      <c r="B227" s="45">
        <v>0.40023500000000001</v>
      </c>
      <c r="C227" s="45">
        <v>0.88153799700000002</v>
      </c>
      <c r="D227" s="73">
        <v>0.12</v>
      </c>
      <c r="E227" s="45">
        <v>0.84823134</v>
      </c>
      <c r="F227" s="45">
        <v>2.6552999999999999E-4</v>
      </c>
      <c r="G227" s="45">
        <v>0.88651250999999998</v>
      </c>
    </row>
    <row r="228" spans="1:7" x14ac:dyDescent="0.2">
      <c r="A228" s="45">
        <v>1523.5139999999999</v>
      </c>
      <c r="B228" s="45">
        <v>0.39722730000000001</v>
      </c>
      <c r="C228" s="45">
        <v>0.87491338500000004</v>
      </c>
      <c r="D228" s="73">
        <v>0.12</v>
      </c>
      <c r="E228" s="45">
        <v>0.84670007000000003</v>
      </c>
      <c r="F228" s="45">
        <v>2.6203899999999999E-4</v>
      </c>
      <c r="G228" s="45">
        <v>0.87485727300000005</v>
      </c>
    </row>
    <row r="229" spans="1:7" x14ac:dyDescent="0.2">
      <c r="A229" s="45">
        <v>1527.3710000000001</v>
      </c>
      <c r="B229" s="45">
        <v>0.39789419999999998</v>
      </c>
      <c r="C229" s="45">
        <v>0.87638226600000002</v>
      </c>
      <c r="D229" s="73">
        <v>0.12</v>
      </c>
      <c r="E229" s="45">
        <v>0.84679495400000004</v>
      </c>
      <c r="F229" s="45">
        <v>2.59929E-4</v>
      </c>
      <c r="G229" s="45">
        <v>0.86781271500000001</v>
      </c>
    </row>
    <row r="230" spans="1:7" x14ac:dyDescent="0.2">
      <c r="A230" s="45">
        <v>1531.2280000000001</v>
      </c>
      <c r="B230" s="45">
        <v>0.3905073</v>
      </c>
      <c r="C230" s="45">
        <v>0.86011224200000003</v>
      </c>
      <c r="D230" s="73">
        <v>0.11</v>
      </c>
      <c r="E230" s="45">
        <v>0.834489327</v>
      </c>
      <c r="F230" s="45">
        <v>2.7285900000000002E-4</v>
      </c>
      <c r="G230" s="45">
        <v>0.91098149699999997</v>
      </c>
    </row>
    <row r="231" spans="1:7" x14ac:dyDescent="0.2">
      <c r="A231" s="45">
        <v>1535.085</v>
      </c>
      <c r="B231" s="45">
        <v>0.39062449999999999</v>
      </c>
      <c r="C231" s="45">
        <v>0.86037038099999996</v>
      </c>
      <c r="D231" s="73">
        <v>0.11</v>
      </c>
      <c r="E231" s="45">
        <v>0.83562208699999996</v>
      </c>
      <c r="F231" s="45">
        <v>2.61792E-4</v>
      </c>
      <c r="G231" s="45">
        <v>0.87403262500000001</v>
      </c>
    </row>
    <row r="232" spans="1:7" x14ac:dyDescent="0.2">
      <c r="A232" s="45">
        <v>1538.942</v>
      </c>
      <c r="B232" s="45">
        <v>0.42440139999999998</v>
      </c>
      <c r="C232" s="45">
        <v>0.93476572599999996</v>
      </c>
      <c r="D232" s="73">
        <v>0.12</v>
      </c>
      <c r="E232" s="45">
        <v>0.87802905600000003</v>
      </c>
      <c r="F232" s="45">
        <v>2.48123E-4</v>
      </c>
      <c r="G232" s="45">
        <v>0.82839657899999997</v>
      </c>
    </row>
    <row r="233" spans="1:7" x14ac:dyDescent="0.2">
      <c r="A233" s="45">
        <v>1542.799</v>
      </c>
      <c r="B233" s="45">
        <v>0.40444160000000001</v>
      </c>
      <c r="C233" s="45">
        <v>0.89080324799999999</v>
      </c>
      <c r="D233" s="73">
        <v>0.12</v>
      </c>
      <c r="E233" s="45">
        <v>0.85776929499999999</v>
      </c>
      <c r="F233" s="45">
        <v>2.4395100000000001E-4</v>
      </c>
      <c r="G233" s="45">
        <v>0.81446771900000003</v>
      </c>
    </row>
    <row r="234" spans="1:7" x14ac:dyDescent="0.2">
      <c r="A234" s="45">
        <v>1546.6559999999999</v>
      </c>
      <c r="B234" s="45">
        <v>0.38444479999999998</v>
      </c>
      <c r="C234" s="45">
        <v>0.84675927699999998</v>
      </c>
      <c r="D234" s="73">
        <v>0.11</v>
      </c>
      <c r="E234" s="45">
        <v>0.82705704999999996</v>
      </c>
      <c r="F234" s="45">
        <v>2.3784699999999999E-4</v>
      </c>
      <c r="G234" s="45">
        <v>0.79408858100000002</v>
      </c>
    </row>
    <row r="235" spans="1:7" x14ac:dyDescent="0.2">
      <c r="A235" s="45">
        <v>1550.5129999999999</v>
      </c>
      <c r="B235" s="45">
        <v>0.39273419999999998</v>
      </c>
      <c r="C235" s="45">
        <v>0.86501710300000001</v>
      </c>
      <c r="D235" s="73">
        <v>0.12</v>
      </c>
      <c r="E235" s="45">
        <v>0.84441338399999999</v>
      </c>
      <c r="F235" s="45">
        <v>2.35281E-4</v>
      </c>
      <c r="G235" s="45">
        <v>0.78552159799999999</v>
      </c>
    </row>
    <row r="236" spans="1:7" x14ac:dyDescent="0.2">
      <c r="A236" s="45">
        <v>1554.37</v>
      </c>
      <c r="B236" s="45">
        <v>0.39751890000000001</v>
      </c>
      <c r="C236" s="45">
        <v>0.87555564900000005</v>
      </c>
      <c r="D236" s="73">
        <v>0.12</v>
      </c>
      <c r="E236" s="45">
        <v>0.85046912500000005</v>
      </c>
      <c r="F236" s="45">
        <v>2.36171E-4</v>
      </c>
      <c r="G236" s="45">
        <v>0.78849299900000003</v>
      </c>
    </row>
    <row r="237" spans="1:7" x14ac:dyDescent="0.2">
      <c r="A237" s="45">
        <v>1558.2270000000001</v>
      </c>
      <c r="B237" s="45">
        <v>0.43011080000000002</v>
      </c>
      <c r="C237" s="45">
        <v>0.94734096999999995</v>
      </c>
      <c r="D237" s="73">
        <v>0.12</v>
      </c>
      <c r="E237" s="45">
        <v>0.88012816500000002</v>
      </c>
      <c r="F237" s="45">
        <v>2.3999899999999999E-4</v>
      </c>
      <c r="G237" s="45">
        <v>0.80127336199999999</v>
      </c>
    </row>
    <row r="238" spans="1:7" x14ac:dyDescent="0.2">
      <c r="A238" s="45">
        <v>1562.0840000000001</v>
      </c>
      <c r="B238" s="45">
        <v>0.38414900000000002</v>
      </c>
      <c r="C238" s="45">
        <v>0.84610776200000004</v>
      </c>
      <c r="D238" s="73">
        <v>0.11</v>
      </c>
      <c r="E238" s="45">
        <v>0.83548487199999999</v>
      </c>
      <c r="F238" s="45">
        <v>2.4879200000000001E-4</v>
      </c>
      <c r="G238" s="45">
        <v>0.83063013699999999</v>
      </c>
    </row>
    <row r="239" spans="1:7" x14ac:dyDescent="0.2">
      <c r="A239" s="45">
        <v>1565.941</v>
      </c>
      <c r="B239" s="45">
        <v>0.38374730000000001</v>
      </c>
      <c r="C239" s="45">
        <v>0.84522299700000003</v>
      </c>
      <c r="D239" s="73">
        <v>0.11</v>
      </c>
      <c r="E239" s="45">
        <v>0.83794453700000004</v>
      </c>
      <c r="F239" s="45">
        <v>2.6142E-4</v>
      </c>
      <c r="G239" s="45">
        <v>0.872790646</v>
      </c>
    </row>
    <row r="240" spans="1:7" x14ac:dyDescent="0.2">
      <c r="A240" s="45">
        <v>1569.798</v>
      </c>
      <c r="B240" s="45">
        <v>0.39927600000000002</v>
      </c>
      <c r="C240" s="45">
        <v>0.87942575099999998</v>
      </c>
      <c r="D240" s="73">
        <v>0.12</v>
      </c>
      <c r="E240" s="45">
        <v>0.86515777999999999</v>
      </c>
      <c r="F240" s="45">
        <v>2.5919700000000002E-4</v>
      </c>
      <c r="G240" s="45">
        <v>0.86536882100000001</v>
      </c>
    </row>
    <row r="241" spans="1:7" x14ac:dyDescent="0.2">
      <c r="A241" s="45">
        <v>1573.655</v>
      </c>
      <c r="B241" s="45">
        <v>0.3819401</v>
      </c>
      <c r="C241" s="45">
        <v>0.84124254700000001</v>
      </c>
      <c r="D241" s="73">
        <v>0.11</v>
      </c>
      <c r="E241" s="45">
        <v>0.83914590499999997</v>
      </c>
      <c r="F241" s="45">
        <v>2.6495799999999998E-4</v>
      </c>
      <c r="G241" s="45">
        <v>0.88460280000000002</v>
      </c>
    </row>
    <row r="242" spans="1:7" x14ac:dyDescent="0.2">
      <c r="A242" s="45">
        <v>1577.5119999999999</v>
      </c>
      <c r="B242" s="45">
        <v>0.38684869999999999</v>
      </c>
      <c r="C242" s="45">
        <v>0.85205398899999996</v>
      </c>
      <c r="D242" s="73">
        <v>0.12</v>
      </c>
      <c r="E242" s="45">
        <v>0.84905755400000005</v>
      </c>
      <c r="F242" s="45">
        <v>2.7570900000000001E-4</v>
      </c>
      <c r="G242" s="45">
        <v>0.92049665800000002</v>
      </c>
    </row>
    <row r="243" spans="1:7" x14ac:dyDescent="0.2">
      <c r="A243" s="45">
        <v>1581.3689999999999</v>
      </c>
      <c r="B243" s="45">
        <v>0.37504939999999998</v>
      </c>
      <c r="C243" s="45">
        <v>0.82606542900000002</v>
      </c>
      <c r="D243" s="73">
        <v>0.11</v>
      </c>
      <c r="E243" s="45">
        <v>0.82495575200000004</v>
      </c>
      <c r="F243" s="45">
        <v>2.88168E-4</v>
      </c>
      <c r="G243" s="45">
        <v>0.96209293500000004</v>
      </c>
    </row>
    <row r="244" spans="1:7" x14ac:dyDescent="0.2">
      <c r="A244" s="45">
        <v>1585.2260000000001</v>
      </c>
      <c r="B244" s="45">
        <v>0.37117559999999999</v>
      </c>
      <c r="C244" s="45">
        <v>0.81753318699999999</v>
      </c>
      <c r="D244" s="73">
        <v>0.11</v>
      </c>
      <c r="E244" s="45">
        <v>0.81259611499999995</v>
      </c>
      <c r="F244" s="45">
        <v>2.9952199999999998E-4</v>
      </c>
      <c r="G244" s="45">
        <v>1</v>
      </c>
    </row>
    <row r="245" spans="1:7" x14ac:dyDescent="0.2">
      <c r="A245" s="45">
        <v>1589.0830000000001</v>
      </c>
      <c r="B245" s="45">
        <v>0.36589319999999997</v>
      </c>
      <c r="C245" s="45">
        <v>0.805898432</v>
      </c>
      <c r="D245" s="73">
        <v>0.11</v>
      </c>
      <c r="E245" s="45">
        <v>0.79457194900000006</v>
      </c>
      <c r="F245" s="45">
        <v>2.8907E-4</v>
      </c>
      <c r="G245" s="45">
        <v>0.96510439999999997</v>
      </c>
    </row>
    <row r="246" spans="1:7" x14ac:dyDescent="0.2">
      <c r="A246" s="45">
        <v>1592.94</v>
      </c>
      <c r="B246" s="45">
        <v>0.35721829999999999</v>
      </c>
      <c r="C246" s="45">
        <v>0.78679152200000002</v>
      </c>
      <c r="D246" s="73">
        <v>0.1</v>
      </c>
      <c r="E246" s="45">
        <v>0.76531214800000003</v>
      </c>
      <c r="F246" s="45">
        <v>2.8917999999999999E-4</v>
      </c>
      <c r="G246" s="45">
        <v>0.96547165099999999</v>
      </c>
    </row>
    <row r="247" spans="1:7" x14ac:dyDescent="0.2">
      <c r="A247" s="45">
        <v>1596.797</v>
      </c>
      <c r="B247" s="45">
        <v>0.3495875</v>
      </c>
      <c r="C247" s="45">
        <v>0.76998429599999996</v>
      </c>
      <c r="D247" s="73">
        <v>0.1</v>
      </c>
      <c r="E247" s="45">
        <v>0.73937544899999996</v>
      </c>
      <c r="F247" s="45">
        <v>2.9103899999999999E-4</v>
      </c>
      <c r="G247" s="45">
        <v>0.97167820699999996</v>
      </c>
    </row>
    <row r="248" spans="1:7" x14ac:dyDescent="0.2">
      <c r="A248" s="45">
        <v>1600.654</v>
      </c>
      <c r="B248" s="45">
        <v>0.34457280000000001</v>
      </c>
      <c r="C248" s="45">
        <v>0.75893916299999997</v>
      </c>
      <c r="D248" s="73">
        <v>0.1</v>
      </c>
      <c r="E248" s="45">
        <v>0.72153747300000004</v>
      </c>
      <c r="F248" s="45">
        <v>2.8720500000000001E-4</v>
      </c>
      <c r="G248" s="45">
        <v>0.958877812</v>
      </c>
    </row>
    <row r="249" spans="1:7" x14ac:dyDescent="0.2">
      <c r="A249" s="45">
        <v>1604.511</v>
      </c>
      <c r="B249" s="45">
        <v>0.33789360000000002</v>
      </c>
      <c r="C249" s="45">
        <v>0.74422788500000003</v>
      </c>
      <c r="D249" s="73">
        <v>0.1</v>
      </c>
      <c r="E249" s="45">
        <v>0.69960835099999996</v>
      </c>
      <c r="F249" s="45">
        <v>2.8502200000000001E-4</v>
      </c>
      <c r="G249" s="45">
        <v>0.95158953300000004</v>
      </c>
    </row>
    <row r="250" spans="1:7" x14ac:dyDescent="0.2">
      <c r="A250" s="45">
        <v>1608.3679999999999</v>
      </c>
      <c r="B250" s="45">
        <v>0.33514759999999999</v>
      </c>
      <c r="C250" s="45">
        <v>0.73817968</v>
      </c>
      <c r="D250" s="73">
        <v>0.09</v>
      </c>
      <c r="E250" s="45">
        <v>0.68549563700000005</v>
      </c>
      <c r="F250" s="45">
        <v>2.8869900000000001E-4</v>
      </c>
      <c r="G250" s="45">
        <v>0.96386575900000004</v>
      </c>
    </row>
    <row r="251" spans="1:7" x14ac:dyDescent="0.2">
      <c r="A251" s="45">
        <v>1612.2249999999999</v>
      </c>
      <c r="B251" s="45">
        <v>0.32693699999999998</v>
      </c>
      <c r="C251" s="45">
        <v>0.72009541499999996</v>
      </c>
      <c r="D251" s="73">
        <v>0.09</v>
      </c>
      <c r="E251" s="45">
        <v>0.66211020300000001</v>
      </c>
      <c r="F251" s="45">
        <v>2.8213000000000001E-4</v>
      </c>
      <c r="G251" s="45">
        <v>0.94193414799999997</v>
      </c>
    </row>
    <row r="252" spans="1:7" x14ac:dyDescent="0.2">
      <c r="A252" s="45">
        <v>1616.0820000000001</v>
      </c>
      <c r="B252" s="45">
        <v>0.33745789999999998</v>
      </c>
      <c r="C252" s="45">
        <v>0.743268233</v>
      </c>
      <c r="D252" s="73">
        <v>0.09</v>
      </c>
      <c r="E252" s="45">
        <v>0.66763744400000002</v>
      </c>
      <c r="F252" s="45">
        <v>2.7687099999999999E-4</v>
      </c>
      <c r="G252" s="45">
        <v>0.92437617299999997</v>
      </c>
    </row>
    <row r="253" spans="1:7" x14ac:dyDescent="0.2">
      <c r="A253" s="45">
        <v>1619.9390000000001</v>
      </c>
      <c r="B253" s="45">
        <v>0.31895709999999999</v>
      </c>
      <c r="C253" s="45">
        <v>0.70251927800000002</v>
      </c>
      <c r="D253" s="73">
        <v>0.09</v>
      </c>
      <c r="E253" s="45">
        <v>0.63988219899999998</v>
      </c>
      <c r="F253" s="45">
        <v>2.7596599999999999E-4</v>
      </c>
      <c r="G253" s="45">
        <v>0.92135469199999998</v>
      </c>
    </row>
    <row r="254" spans="1:7" x14ac:dyDescent="0.2">
      <c r="A254" s="45">
        <v>1623.796</v>
      </c>
      <c r="B254" s="45">
        <v>0.32660479999999997</v>
      </c>
      <c r="C254" s="45">
        <v>0.71936372699999995</v>
      </c>
      <c r="D254" s="73">
        <v>0.09</v>
      </c>
      <c r="E254" s="45">
        <v>0.64750679700000002</v>
      </c>
      <c r="F254" s="45">
        <v>2.7128299999999998E-4</v>
      </c>
      <c r="G254" s="45">
        <v>0.90571977999999997</v>
      </c>
    </row>
    <row r="255" spans="1:7" x14ac:dyDescent="0.2">
      <c r="A255" s="45">
        <v>1627.653</v>
      </c>
      <c r="B255" s="45">
        <v>0.32332759999999999</v>
      </c>
      <c r="C255" s="45">
        <v>0.712145527</v>
      </c>
      <c r="D255" s="73">
        <v>0.09</v>
      </c>
      <c r="E255" s="45">
        <v>0.64180219800000005</v>
      </c>
      <c r="F255" s="45">
        <v>2.7032899999999998E-4</v>
      </c>
      <c r="G255" s="45">
        <v>0.90253470499999999</v>
      </c>
    </row>
    <row r="256" spans="1:7" x14ac:dyDescent="0.2">
      <c r="A256" s="45">
        <v>1631.51</v>
      </c>
      <c r="B256" s="45">
        <v>0.3155367</v>
      </c>
      <c r="C256" s="45">
        <v>0.69498567200000005</v>
      </c>
      <c r="D256" s="73">
        <v>0.09</v>
      </c>
      <c r="E256" s="45">
        <v>0.62980983199999996</v>
      </c>
      <c r="F256" s="45">
        <v>2.6637299999999998E-4</v>
      </c>
      <c r="G256" s="45">
        <v>0.88932699400000004</v>
      </c>
    </row>
    <row r="257" spans="1:7" x14ac:dyDescent="0.2">
      <c r="A257" s="45">
        <v>1635.367</v>
      </c>
      <c r="B257" s="45">
        <v>0.34143050000000003</v>
      </c>
      <c r="C257" s="45">
        <v>0.75201808699999995</v>
      </c>
      <c r="D257" s="73">
        <v>0.09</v>
      </c>
      <c r="E257" s="45">
        <v>0.65865908100000004</v>
      </c>
      <c r="F257" s="45">
        <v>2.6597799999999999E-4</v>
      </c>
      <c r="G257" s="45">
        <v>0.88800822599999996</v>
      </c>
    </row>
    <row r="258" spans="1:7" x14ac:dyDescent="0.2">
      <c r="A258" s="45">
        <v>1639.2239999999999</v>
      </c>
      <c r="B258" s="45">
        <v>0.32164890000000002</v>
      </c>
      <c r="C258" s="45">
        <v>0.70844810499999999</v>
      </c>
      <c r="D258" s="73">
        <v>0.09</v>
      </c>
      <c r="E258" s="45">
        <v>0.64046120600000001</v>
      </c>
      <c r="F258" s="45">
        <v>2.6497499999999998E-4</v>
      </c>
      <c r="G258" s="45">
        <v>0.88465955799999996</v>
      </c>
    </row>
    <row r="259" spans="1:7" x14ac:dyDescent="0.2">
      <c r="A259" s="45">
        <v>1643.0809999999999</v>
      </c>
      <c r="B259" s="45">
        <v>0.32447700000000002</v>
      </c>
      <c r="C259" s="45">
        <v>0.71467713899999996</v>
      </c>
      <c r="D259" s="73">
        <v>0.09</v>
      </c>
      <c r="E259" s="45">
        <v>0.64688027599999998</v>
      </c>
      <c r="F259" s="45">
        <v>2.6765900000000001E-4</v>
      </c>
      <c r="G259" s="45">
        <v>0.89362050199999998</v>
      </c>
    </row>
    <row r="260" spans="1:7" x14ac:dyDescent="0.2">
      <c r="A260" s="45">
        <v>1646.9380000000001</v>
      </c>
      <c r="B260" s="45">
        <v>0.35093010000000002</v>
      </c>
      <c r="C260" s="45">
        <v>0.77294144099999995</v>
      </c>
      <c r="D260" s="73">
        <v>0.09</v>
      </c>
      <c r="E260" s="45">
        <v>0.68790063499999998</v>
      </c>
      <c r="F260" s="45">
        <v>2.6602700000000001E-4</v>
      </c>
      <c r="G260" s="45">
        <v>0.88817181999999995</v>
      </c>
    </row>
    <row r="261" spans="1:7" x14ac:dyDescent="0.2">
      <c r="A261" s="45">
        <v>1650.7950000000001</v>
      </c>
      <c r="B261" s="45">
        <v>0.33522449999999998</v>
      </c>
      <c r="C261" s="45">
        <v>0.738349056</v>
      </c>
      <c r="D261" s="73">
        <v>0.09</v>
      </c>
      <c r="E261" s="45">
        <v>0.65882359400000001</v>
      </c>
      <c r="F261" s="45">
        <v>2.6813299999999999E-4</v>
      </c>
      <c r="G261" s="45">
        <v>0.89520302299999999</v>
      </c>
    </row>
    <row r="262" spans="1:7" x14ac:dyDescent="0.2">
      <c r="A262" s="45">
        <v>1654.652</v>
      </c>
      <c r="B262" s="45">
        <v>0.34310109999999999</v>
      </c>
      <c r="C262" s="45">
        <v>0.75569766900000002</v>
      </c>
      <c r="D262" s="73">
        <v>0.09</v>
      </c>
      <c r="E262" s="45">
        <v>0.65623233299999995</v>
      </c>
      <c r="F262" s="45">
        <v>2.7032100000000002E-4</v>
      </c>
      <c r="G262" s="45">
        <v>0.90250799599999998</v>
      </c>
    </row>
    <row r="263" spans="1:7" x14ac:dyDescent="0.2">
      <c r="A263" s="45">
        <v>1658.509</v>
      </c>
      <c r="B263" s="45">
        <v>0.32358360000000003</v>
      </c>
      <c r="C263" s="45">
        <v>0.71270937999999995</v>
      </c>
      <c r="D263" s="73">
        <v>0.08</v>
      </c>
      <c r="E263" s="45">
        <v>0.61957061700000005</v>
      </c>
      <c r="F263" s="45">
        <v>2.75739E-4</v>
      </c>
      <c r="G263" s="45">
        <v>0.92059681800000004</v>
      </c>
    </row>
    <row r="264" spans="1:7" x14ac:dyDescent="0.2">
      <c r="A264" s="45">
        <v>1662.366</v>
      </c>
      <c r="B264" s="45">
        <v>0.33408300000000002</v>
      </c>
      <c r="C264" s="45">
        <v>0.73583484399999999</v>
      </c>
      <c r="D264" s="73">
        <v>0.09</v>
      </c>
      <c r="E264" s="45">
        <v>0.62775947799999998</v>
      </c>
      <c r="F264" s="45">
        <v>2.80559E-4</v>
      </c>
      <c r="G264" s="45">
        <v>0.93668912500000001</v>
      </c>
    </row>
    <row r="265" spans="1:7" x14ac:dyDescent="0.2">
      <c r="A265" s="45">
        <v>1666.223</v>
      </c>
      <c r="B265" s="45">
        <v>0.3241714</v>
      </c>
      <c r="C265" s="45">
        <v>0.71400403899999998</v>
      </c>
      <c r="D265" s="73">
        <v>0.08</v>
      </c>
      <c r="E265" s="45">
        <v>0.61267676599999998</v>
      </c>
      <c r="F265" s="45">
        <v>2.7518099999999999E-4</v>
      </c>
      <c r="G265" s="45">
        <v>0.91873384899999999</v>
      </c>
    </row>
    <row r="266" spans="1:7" x14ac:dyDescent="0.2">
      <c r="A266" s="45">
        <v>1670.08</v>
      </c>
      <c r="B266" s="45">
        <v>0.3400301</v>
      </c>
      <c r="C266" s="45">
        <v>0.74893363499999999</v>
      </c>
      <c r="D266" s="73">
        <v>0.09</v>
      </c>
      <c r="E266" s="45">
        <v>0.64301487800000001</v>
      </c>
      <c r="F266" s="45">
        <v>2.78552E-4</v>
      </c>
      <c r="G266" s="45">
        <v>0.92998844800000002</v>
      </c>
    </row>
    <row r="267" spans="1:7" x14ac:dyDescent="0.2">
      <c r="A267" s="45">
        <v>1673.9369999999999</v>
      </c>
      <c r="B267" s="45">
        <v>0.3413814</v>
      </c>
      <c r="C267" s="45">
        <v>0.75190994200000005</v>
      </c>
      <c r="D267" s="73">
        <v>0.09</v>
      </c>
      <c r="E267" s="45">
        <v>0.65837596399999998</v>
      </c>
      <c r="F267" s="45">
        <v>2.8823800000000001E-4</v>
      </c>
      <c r="G267" s="45">
        <v>0.96232664000000001</v>
      </c>
    </row>
    <row r="268" spans="1:7" x14ac:dyDescent="0.2">
      <c r="A268" s="45">
        <v>1677.7940000000001</v>
      </c>
      <c r="B268" s="45">
        <v>0.34446890000000002</v>
      </c>
      <c r="C268" s="45">
        <v>0.75871031799999999</v>
      </c>
      <c r="D268" s="73">
        <v>0.09</v>
      </c>
      <c r="E268" s="45">
        <v>0.68355885100000002</v>
      </c>
      <c r="F268" s="45">
        <v>2.8197299999999998E-4</v>
      </c>
      <c r="G268" s="45">
        <v>0.94140997999999998</v>
      </c>
    </row>
    <row r="269" spans="1:7" x14ac:dyDescent="0.2">
      <c r="A269" s="45">
        <v>1681.6510000000001</v>
      </c>
      <c r="B269" s="45">
        <v>0.35927550000000003</v>
      </c>
      <c r="C269" s="45">
        <v>0.79132261000000004</v>
      </c>
      <c r="D269" s="73">
        <v>0.1</v>
      </c>
      <c r="E269" s="45">
        <v>0.72830731999999998</v>
      </c>
      <c r="F269" s="45">
        <v>2.7820900000000002E-4</v>
      </c>
      <c r="G269" s="45">
        <v>0.92884328999999999</v>
      </c>
    </row>
    <row r="270" spans="1:7" x14ac:dyDescent="0.2">
      <c r="A270" s="45">
        <v>1685.508</v>
      </c>
      <c r="B270" s="45">
        <v>0.37363679999999999</v>
      </c>
      <c r="C270" s="45">
        <v>0.82295410499999999</v>
      </c>
      <c r="D270" s="73">
        <v>0.11</v>
      </c>
      <c r="E270" s="45">
        <v>0.76946219500000002</v>
      </c>
      <c r="F270" s="45">
        <v>2.7193399999999999E-4</v>
      </c>
      <c r="G270" s="45">
        <v>0.90789324299999996</v>
      </c>
    </row>
    <row r="271" spans="1:7" x14ac:dyDescent="0.2">
      <c r="A271" s="45">
        <v>1689.365</v>
      </c>
      <c r="B271" s="45">
        <v>0.37537549999999997</v>
      </c>
      <c r="C271" s="45">
        <v>0.82678368099999999</v>
      </c>
      <c r="D271" s="73">
        <v>0.11</v>
      </c>
      <c r="E271" s="45">
        <v>0.795105485</v>
      </c>
      <c r="F271" s="45">
        <v>2.7168299999999999E-4</v>
      </c>
      <c r="G271" s="45">
        <v>0.90705524100000001</v>
      </c>
    </row>
    <row r="272" spans="1:7" x14ac:dyDescent="0.2">
      <c r="A272" s="45">
        <v>1693.222</v>
      </c>
      <c r="B272" s="45">
        <v>0.37592009999999998</v>
      </c>
      <c r="C272" s="45">
        <v>0.82798318999999998</v>
      </c>
      <c r="D272" s="73">
        <v>0.11</v>
      </c>
      <c r="E272" s="45">
        <v>0.81265450500000003</v>
      </c>
      <c r="F272" s="45">
        <v>2.6764099999999999E-4</v>
      </c>
      <c r="G272" s="45">
        <v>0.89356040599999997</v>
      </c>
    </row>
    <row r="273" spans="1:7" x14ac:dyDescent="0.2">
      <c r="A273" s="45">
        <v>1697.079</v>
      </c>
      <c r="B273" s="45">
        <v>0.39588780000000001</v>
      </c>
      <c r="C273" s="45">
        <v>0.87196306800000001</v>
      </c>
      <c r="D273" s="73">
        <v>0.12</v>
      </c>
      <c r="E273" s="45">
        <v>0.86439141500000005</v>
      </c>
      <c r="F273" s="45">
        <v>2.6688200000000002E-4</v>
      </c>
      <c r="G273" s="45">
        <v>0.89102636899999998</v>
      </c>
    </row>
    <row r="274" spans="1:7" x14ac:dyDescent="0.2">
      <c r="A274" s="45">
        <v>1700.9359999999999</v>
      </c>
      <c r="B274" s="45">
        <v>0.40051199999999998</v>
      </c>
      <c r="C274" s="45">
        <v>0.88214810399999999</v>
      </c>
      <c r="D274" s="73">
        <v>0.12</v>
      </c>
      <c r="E274" s="45">
        <v>0.86411698400000003</v>
      </c>
      <c r="F274" s="45">
        <v>2.65386E-4</v>
      </c>
      <c r="G274" s="45">
        <v>0.88603174399999995</v>
      </c>
    </row>
    <row r="275" spans="1:7" x14ac:dyDescent="0.2">
      <c r="A275" s="45">
        <v>1704.7929999999999</v>
      </c>
      <c r="B275" s="45">
        <v>0.40125440000000001</v>
      </c>
      <c r="C275" s="45">
        <v>0.88378327800000001</v>
      </c>
      <c r="D275" s="73">
        <v>0.12</v>
      </c>
      <c r="E275" s="45">
        <v>0.89307388799999998</v>
      </c>
      <c r="F275" s="45">
        <v>2.6634100000000002E-4</v>
      </c>
      <c r="G275" s="45">
        <v>0.88922015700000001</v>
      </c>
    </row>
    <row r="276" spans="1:7" x14ac:dyDescent="0.2">
      <c r="A276" s="45">
        <v>1708.65</v>
      </c>
      <c r="B276" s="45">
        <v>0.39319700000000002</v>
      </c>
      <c r="C276" s="45">
        <v>0.86603644300000004</v>
      </c>
      <c r="D276" s="73">
        <v>0.12</v>
      </c>
      <c r="E276" s="45">
        <v>0.88822316499999998</v>
      </c>
      <c r="F276" s="45">
        <v>2.6946499999999998E-4</v>
      </c>
      <c r="G276" s="45">
        <v>0.89965010899999998</v>
      </c>
    </row>
    <row r="277" spans="1:7" x14ac:dyDescent="0.2">
      <c r="A277" s="45">
        <v>1712.5070000000001</v>
      </c>
      <c r="B277" s="45">
        <v>0.39737169999999999</v>
      </c>
      <c r="C277" s="45">
        <v>0.87523143299999995</v>
      </c>
      <c r="D277" s="73">
        <v>0.12</v>
      </c>
      <c r="E277" s="45">
        <v>0.90372051799999997</v>
      </c>
      <c r="F277" s="45">
        <v>2.7456799999999999E-4</v>
      </c>
      <c r="G277" s="45">
        <v>0.91668725500000003</v>
      </c>
    </row>
    <row r="278" spans="1:7" x14ac:dyDescent="0.2">
      <c r="A278" s="45">
        <v>1716.364</v>
      </c>
      <c r="B278" s="45">
        <v>0.4131531</v>
      </c>
      <c r="C278" s="45">
        <v>0.90999077100000003</v>
      </c>
      <c r="D278" s="73">
        <v>0.13</v>
      </c>
      <c r="E278" s="45">
        <v>0.93565529599999997</v>
      </c>
      <c r="F278" s="45">
        <v>2.7601600000000002E-4</v>
      </c>
      <c r="G278" s="45">
        <v>0.92152162400000004</v>
      </c>
    </row>
    <row r="279" spans="1:7" x14ac:dyDescent="0.2">
      <c r="A279" s="45">
        <v>1720.221</v>
      </c>
      <c r="B279" s="45">
        <v>0.398559</v>
      </c>
      <c r="C279" s="45">
        <v>0.87784652200000002</v>
      </c>
      <c r="D279" s="73">
        <v>0.13</v>
      </c>
      <c r="E279" s="45">
        <v>0.91798803699999998</v>
      </c>
      <c r="F279" s="45">
        <v>2.7996899999999998E-4</v>
      </c>
      <c r="G279" s="45">
        <v>0.93471931900000005</v>
      </c>
    </row>
    <row r="280" spans="1:7" x14ac:dyDescent="0.2">
      <c r="A280" s="45">
        <v>1724.078</v>
      </c>
      <c r="B280" s="45">
        <v>0.39953650000000002</v>
      </c>
      <c r="C280" s="45">
        <v>0.87999951499999995</v>
      </c>
      <c r="D280" s="73">
        <v>0.13</v>
      </c>
      <c r="E280" s="45">
        <v>0.92304896299999994</v>
      </c>
      <c r="F280" s="45">
        <v>2.8689399999999999E-4</v>
      </c>
      <c r="G280" s="45">
        <v>0.95783949099999999</v>
      </c>
    </row>
    <row r="281" spans="1:7" x14ac:dyDescent="0.2">
      <c r="A281" s="45">
        <v>1727.9349999999999</v>
      </c>
      <c r="B281" s="45">
        <v>0.39776499999999998</v>
      </c>
      <c r="C281" s="45">
        <v>0.87609769599999998</v>
      </c>
      <c r="D281" s="73">
        <v>0.13</v>
      </c>
      <c r="E281" s="45">
        <v>0.92121479699999997</v>
      </c>
      <c r="F281" s="45">
        <v>2.8984900000000001E-4</v>
      </c>
      <c r="G281" s="45">
        <v>0.96770520999999998</v>
      </c>
    </row>
    <row r="282" spans="1:7" x14ac:dyDescent="0.2">
      <c r="A282" s="45">
        <v>1731.7919999999999</v>
      </c>
      <c r="B282" s="45">
        <v>0.40508670000000002</v>
      </c>
      <c r="C282" s="45">
        <v>0.89222411400000001</v>
      </c>
      <c r="D282" s="73">
        <v>0.13</v>
      </c>
      <c r="E282" s="45">
        <v>0.936510705</v>
      </c>
      <c r="F282" s="45">
        <v>2.8211799999999998E-4</v>
      </c>
      <c r="G282" s="45">
        <v>0.94189408500000005</v>
      </c>
    </row>
    <row r="283" spans="1:7" x14ac:dyDescent="0.2">
      <c r="A283" s="45">
        <v>1735.6489999999999</v>
      </c>
      <c r="B283" s="45">
        <v>0.40345209999999998</v>
      </c>
      <c r="C283" s="45">
        <v>0.88862382399999995</v>
      </c>
      <c r="D283" s="73">
        <v>0.13</v>
      </c>
      <c r="E283" s="45">
        <v>0.929844793</v>
      </c>
      <c r="F283" s="45">
        <v>2.8055300000000001E-4</v>
      </c>
      <c r="G283" s="45">
        <v>0.93666909300000001</v>
      </c>
    </row>
    <row r="284" spans="1:7" x14ac:dyDescent="0.2">
      <c r="A284" s="45">
        <v>1739.5060000000001</v>
      </c>
      <c r="B284" s="45">
        <v>0.41157589999999999</v>
      </c>
      <c r="C284" s="45">
        <v>0.90651690799999995</v>
      </c>
      <c r="D284" s="73">
        <v>0.13</v>
      </c>
      <c r="E284" s="45">
        <v>0.93860981499999996</v>
      </c>
      <c r="F284" s="45">
        <v>2.8039100000000001E-4</v>
      </c>
      <c r="G284" s="45">
        <v>0.93612823099999998</v>
      </c>
    </row>
    <row r="285" spans="1:7" x14ac:dyDescent="0.2">
      <c r="A285" s="45">
        <v>1743.3630000000001</v>
      </c>
      <c r="B285" s="45">
        <v>0.41199829999999998</v>
      </c>
      <c r="C285" s="45">
        <v>0.90744726499999995</v>
      </c>
      <c r="D285" s="73">
        <v>0.13</v>
      </c>
      <c r="E285" s="45">
        <v>0.94102203799999995</v>
      </c>
      <c r="F285" s="45">
        <v>2.81506E-4</v>
      </c>
      <c r="G285" s="45">
        <v>0.93985082900000005</v>
      </c>
    </row>
    <row r="286" spans="1:7" x14ac:dyDescent="0.2">
      <c r="A286" s="45">
        <v>1747.22</v>
      </c>
      <c r="B286" s="45">
        <v>0.41454210000000002</v>
      </c>
      <c r="C286" s="45">
        <v>0.913050115</v>
      </c>
      <c r="D286" s="73">
        <v>0.13</v>
      </c>
      <c r="E286" s="45">
        <v>0.94346929599999996</v>
      </c>
      <c r="F286" s="45">
        <v>2.7958399999999998E-4</v>
      </c>
      <c r="G286" s="45">
        <v>0.93343393799999996</v>
      </c>
    </row>
    <row r="287" spans="1:7" x14ac:dyDescent="0.2">
      <c r="A287" s="45">
        <v>1751.077</v>
      </c>
      <c r="B287" s="45">
        <v>0.41716930000000002</v>
      </c>
      <c r="C287" s="45">
        <v>0.91883665699999995</v>
      </c>
      <c r="D287" s="73">
        <v>0.13</v>
      </c>
      <c r="E287" s="45">
        <v>0.93823758000000002</v>
      </c>
      <c r="F287" s="45">
        <v>2.7967999999999998E-4</v>
      </c>
      <c r="G287" s="45">
        <v>0.93375444900000004</v>
      </c>
    </row>
    <row r="288" spans="1:7" x14ac:dyDescent="0.2">
      <c r="A288" s="45">
        <v>1754.934</v>
      </c>
      <c r="B288" s="45">
        <v>0.4045743</v>
      </c>
      <c r="C288" s="45">
        <v>0.89109552700000005</v>
      </c>
      <c r="D288" s="73">
        <v>0.13</v>
      </c>
      <c r="E288" s="45">
        <v>0.916093292</v>
      </c>
      <c r="F288" s="45">
        <v>2.8056000000000001E-4</v>
      </c>
      <c r="G288" s="45">
        <v>0.93669246299999998</v>
      </c>
    </row>
    <row r="289" spans="1:7" x14ac:dyDescent="0.2">
      <c r="A289" s="45">
        <v>1758.7909999999999</v>
      </c>
      <c r="B289" s="45">
        <v>0.40604119999999999</v>
      </c>
      <c r="C289" s="45">
        <v>0.89432644900000002</v>
      </c>
      <c r="D289" s="73">
        <v>0.13</v>
      </c>
      <c r="E289" s="45">
        <v>0.91510285700000005</v>
      </c>
      <c r="F289" s="45">
        <v>2.8219399999999999E-4</v>
      </c>
      <c r="G289" s="45">
        <v>0.94214782200000002</v>
      </c>
    </row>
    <row r="290" spans="1:7" x14ac:dyDescent="0.2">
      <c r="A290" s="45">
        <v>1762.6479999999999</v>
      </c>
      <c r="B290" s="45">
        <v>0.4103367</v>
      </c>
      <c r="C290" s="45">
        <v>0.90378750699999999</v>
      </c>
      <c r="D290" s="73">
        <v>0.13</v>
      </c>
      <c r="E290" s="45">
        <v>0.917260356</v>
      </c>
      <c r="F290" s="45">
        <v>2.8435599999999999E-4</v>
      </c>
      <c r="G290" s="45">
        <v>0.94936598999999999</v>
      </c>
    </row>
    <row r="291" spans="1:7" x14ac:dyDescent="0.2">
      <c r="A291" s="45">
        <v>1766.5050000000001</v>
      </c>
      <c r="B291" s="45">
        <v>0.40709580000000001</v>
      </c>
      <c r="C291" s="45">
        <v>0.89664925900000003</v>
      </c>
      <c r="D291" s="73">
        <v>0.12</v>
      </c>
      <c r="E291" s="45">
        <v>0.90801872800000005</v>
      </c>
      <c r="F291" s="45">
        <v>2.8705799999999997E-4</v>
      </c>
      <c r="G291" s="45">
        <v>0.95838703000000003</v>
      </c>
    </row>
    <row r="292" spans="1:7" x14ac:dyDescent="0.2">
      <c r="A292" s="45">
        <v>1770.3620000000001</v>
      </c>
      <c r="B292" s="45">
        <v>0.41472740000000002</v>
      </c>
      <c r="C292" s="45">
        <v>0.913458247</v>
      </c>
      <c r="D292" s="73">
        <v>0.13</v>
      </c>
      <c r="E292" s="45">
        <v>0.91824933099999995</v>
      </c>
      <c r="F292" s="45">
        <v>2.87101E-4</v>
      </c>
      <c r="G292" s="45">
        <v>0.95853059200000001</v>
      </c>
    </row>
    <row r="293" spans="1:7" x14ac:dyDescent="0.2">
      <c r="A293" s="45">
        <v>1774.2190000000001</v>
      </c>
      <c r="B293" s="45">
        <v>0.41095399999999999</v>
      </c>
      <c r="C293" s="45">
        <v>0.90514714100000004</v>
      </c>
      <c r="D293" s="73">
        <v>0.12</v>
      </c>
      <c r="E293" s="45">
        <v>0.90813477799999998</v>
      </c>
      <c r="F293" s="45">
        <v>2.8812800000000002E-4</v>
      </c>
      <c r="G293" s="45">
        <v>0.961959389</v>
      </c>
    </row>
    <row r="294" spans="1:7" x14ac:dyDescent="0.2">
      <c r="A294" s="45">
        <v>1778.076</v>
      </c>
      <c r="B294" s="45">
        <v>0.40685850000000001</v>
      </c>
      <c r="C294" s="45">
        <v>0.89612659400000005</v>
      </c>
      <c r="D294" s="73">
        <v>0.12</v>
      </c>
      <c r="E294" s="45">
        <v>0.89727137700000004</v>
      </c>
      <c r="F294" s="45">
        <v>2.88953E-4</v>
      </c>
      <c r="G294" s="45">
        <v>0.96471377700000005</v>
      </c>
    </row>
    <row r="295" spans="1:7" x14ac:dyDescent="0.2">
      <c r="A295" s="45">
        <v>1781.933</v>
      </c>
      <c r="B295" s="45">
        <v>0.40813969999999999</v>
      </c>
      <c r="C295" s="45">
        <v>0.89894850199999998</v>
      </c>
      <c r="D295" s="73">
        <v>0.12</v>
      </c>
      <c r="E295" s="45">
        <v>0.89565106299999997</v>
      </c>
      <c r="F295" s="45">
        <v>2.87008E-4</v>
      </c>
      <c r="G295" s="45">
        <v>0.95822009699999999</v>
      </c>
    </row>
    <row r="296" spans="1:7" x14ac:dyDescent="0.2">
      <c r="A296" s="45">
        <v>1785.79</v>
      </c>
      <c r="B296" s="45">
        <v>0.40789930000000002</v>
      </c>
      <c r="C296" s="45">
        <v>0.89841900900000005</v>
      </c>
      <c r="D296" s="73">
        <v>0.12</v>
      </c>
      <c r="E296" s="45">
        <v>0.89025512600000001</v>
      </c>
      <c r="F296" s="45">
        <v>2.87156E-4</v>
      </c>
      <c r="G296" s="45">
        <v>0.95871421800000001</v>
      </c>
    </row>
    <row r="297" spans="1:7" x14ac:dyDescent="0.2">
      <c r="A297" s="45">
        <v>1789.6469999999999</v>
      </c>
      <c r="B297" s="45">
        <v>0.41038089999999999</v>
      </c>
      <c r="C297" s="45">
        <v>0.90388485900000004</v>
      </c>
      <c r="D297" s="73">
        <v>0.12</v>
      </c>
      <c r="E297" s="45">
        <v>0.890487955</v>
      </c>
      <c r="F297" s="45">
        <v>2.8756000000000002E-4</v>
      </c>
      <c r="G297" s="45">
        <v>0.96006303400000004</v>
      </c>
    </row>
    <row r="298" spans="1:7" x14ac:dyDescent="0.2">
      <c r="A298" s="45">
        <v>1793.5039999999999</v>
      </c>
      <c r="B298" s="45">
        <v>0.41391850000000002</v>
      </c>
      <c r="C298" s="45">
        <v>0.91167660399999995</v>
      </c>
      <c r="D298" s="73">
        <v>0.12</v>
      </c>
      <c r="E298" s="45">
        <v>0.89048357600000005</v>
      </c>
      <c r="F298" s="45">
        <v>2.8763999999999998E-4</v>
      </c>
      <c r="G298" s="45">
        <v>0.96033012600000001</v>
      </c>
    </row>
    <row r="299" spans="1:7" x14ac:dyDescent="0.2">
      <c r="A299" s="45">
        <v>1797.3610000000001</v>
      </c>
      <c r="B299" s="45">
        <v>0.40912179999999998</v>
      </c>
      <c r="C299" s="45">
        <v>0.90111162700000003</v>
      </c>
      <c r="D299" s="73">
        <v>0.12</v>
      </c>
      <c r="E299" s="45">
        <v>0.88044127999999999</v>
      </c>
      <c r="F299" s="45">
        <v>2.8865E-4</v>
      </c>
      <c r="G299" s="45">
        <v>0.96370216500000005</v>
      </c>
    </row>
    <row r="300" spans="1:7" x14ac:dyDescent="0.2">
      <c r="A300" s="45">
        <v>1801.2180000000001</v>
      </c>
      <c r="B300" s="45">
        <v>0.41368709999999997</v>
      </c>
      <c r="C300" s="45">
        <v>0.91116693400000004</v>
      </c>
      <c r="D300" s="73">
        <v>0.12</v>
      </c>
      <c r="E300" s="45">
        <v>0.88584524499999995</v>
      </c>
      <c r="F300" s="45">
        <v>2.8814200000000002E-4</v>
      </c>
      <c r="G300" s="45">
        <v>0.96200613000000001</v>
      </c>
    </row>
    <row r="301" spans="1:7" x14ac:dyDescent="0.2">
      <c r="A301" s="45">
        <v>1805.075</v>
      </c>
      <c r="B301" s="45">
        <v>0.4083446</v>
      </c>
      <c r="C301" s="45">
        <v>0.89939980500000005</v>
      </c>
      <c r="D301" s="73">
        <v>0.12</v>
      </c>
      <c r="E301" s="45">
        <v>0.87332211800000004</v>
      </c>
      <c r="F301" s="45">
        <v>2.8788099999999998E-4</v>
      </c>
      <c r="G301" s="45">
        <v>0.96113474099999996</v>
      </c>
    </row>
    <row r="302" spans="1:7" x14ac:dyDescent="0.2">
      <c r="A302" s="45">
        <v>1808.932</v>
      </c>
      <c r="B302" s="45">
        <v>0.41044259999999999</v>
      </c>
      <c r="C302" s="45">
        <v>0.90402075699999995</v>
      </c>
      <c r="D302" s="73">
        <v>0.12</v>
      </c>
      <c r="E302" s="45">
        <v>0.874961408</v>
      </c>
      <c r="F302" s="45">
        <v>2.8793699999999999E-4</v>
      </c>
      <c r="G302" s="45">
        <v>0.961321706</v>
      </c>
    </row>
    <row r="303" spans="1:7" x14ac:dyDescent="0.2">
      <c r="A303" s="45">
        <v>1812.789</v>
      </c>
      <c r="B303" s="45">
        <v>0.41060439999999998</v>
      </c>
      <c r="C303" s="45">
        <v>0.90437712999999997</v>
      </c>
      <c r="D303" s="73">
        <v>0.12</v>
      </c>
      <c r="E303" s="45">
        <v>0.87339583499999995</v>
      </c>
      <c r="F303" s="45">
        <v>2.8813500000000002E-4</v>
      </c>
      <c r="G303" s="45">
        <v>0.96198275899999997</v>
      </c>
    </row>
    <row r="304" spans="1:7" x14ac:dyDescent="0.2">
      <c r="A304" s="45">
        <v>1816.646</v>
      </c>
      <c r="B304" s="45">
        <v>0.41054249999999998</v>
      </c>
      <c r="C304" s="45">
        <v>0.90424079199999996</v>
      </c>
      <c r="D304" s="73">
        <v>0.12</v>
      </c>
      <c r="E304" s="45">
        <v>0.87323599299999999</v>
      </c>
      <c r="F304" s="45">
        <v>2.8976700000000002E-4</v>
      </c>
      <c r="G304" s="45">
        <v>0.967431441</v>
      </c>
    </row>
    <row r="305" spans="1:7" x14ac:dyDescent="0.2">
      <c r="A305" s="45">
        <v>1820.5029999999999</v>
      </c>
      <c r="B305" s="45">
        <v>0.4099447</v>
      </c>
      <c r="C305" s="45">
        <v>0.90292410700000003</v>
      </c>
      <c r="D305" s="73">
        <v>0.12</v>
      </c>
      <c r="E305" s="45">
        <v>0.871347816</v>
      </c>
      <c r="F305" s="45">
        <v>2.8922600000000001E-4</v>
      </c>
      <c r="G305" s="45">
        <v>0.96562523</v>
      </c>
    </row>
    <row r="306" spans="1:7" x14ac:dyDescent="0.2">
      <c r="A306" s="45">
        <v>1824.36</v>
      </c>
      <c r="B306" s="45">
        <v>0.41809829999999998</v>
      </c>
      <c r="C306" s="45">
        <v>0.92088282600000004</v>
      </c>
      <c r="D306" s="73">
        <v>0.12</v>
      </c>
      <c r="E306" s="45">
        <v>0.88295714599999997</v>
      </c>
      <c r="F306" s="45">
        <v>2.8773500000000001E-4</v>
      </c>
      <c r="G306" s="45">
        <v>0.96064729800000004</v>
      </c>
    </row>
    <row r="307" spans="1:7" x14ac:dyDescent="0.2">
      <c r="A307" s="45">
        <v>1828.2170000000001</v>
      </c>
      <c r="B307" s="45">
        <v>0.41746670000000002</v>
      </c>
      <c r="C307" s="45">
        <v>0.91949169500000005</v>
      </c>
      <c r="D307" s="73">
        <v>0.12</v>
      </c>
      <c r="E307" s="45">
        <v>0.88198787700000003</v>
      </c>
      <c r="F307" s="45">
        <v>2.8706700000000001E-4</v>
      </c>
      <c r="G307" s="45">
        <v>0.95841707799999998</v>
      </c>
    </row>
    <row r="308" spans="1:7" x14ac:dyDescent="0.2">
      <c r="A308" s="45">
        <v>1832.0740000000001</v>
      </c>
      <c r="B308" s="45">
        <v>0.41272799999999998</v>
      </c>
      <c r="C308" s="45">
        <v>0.90905446700000003</v>
      </c>
      <c r="D308" s="73">
        <v>0.12</v>
      </c>
      <c r="E308" s="45">
        <v>0.87215432400000004</v>
      </c>
      <c r="F308" s="45">
        <v>2.86323E-4</v>
      </c>
      <c r="G308" s="45">
        <v>0.95593311999999997</v>
      </c>
    </row>
    <row r="309" spans="1:7" x14ac:dyDescent="0.2">
      <c r="A309" s="45">
        <v>1835.931</v>
      </c>
      <c r="B309" s="45">
        <v>0.41357189999999999</v>
      </c>
      <c r="C309" s="45">
        <v>0.91091319999999998</v>
      </c>
      <c r="D309" s="73">
        <v>0.12</v>
      </c>
      <c r="E309" s="45">
        <v>0.87421839899999998</v>
      </c>
      <c r="F309" s="45">
        <v>2.8604999999999999E-4</v>
      </c>
      <c r="G309" s="45">
        <v>0.95502166799999999</v>
      </c>
    </row>
    <row r="310" spans="1:7" x14ac:dyDescent="0.2">
      <c r="A310" s="45">
        <v>1839.788</v>
      </c>
      <c r="B310" s="45">
        <v>0.41270370000000001</v>
      </c>
      <c r="C310" s="45">
        <v>0.90900094499999995</v>
      </c>
      <c r="D310" s="73">
        <v>0.12</v>
      </c>
      <c r="E310" s="45">
        <v>0.87218205900000001</v>
      </c>
      <c r="F310" s="45">
        <v>2.8614599999999998E-4</v>
      </c>
      <c r="G310" s="45">
        <v>0.95534217899999996</v>
      </c>
    </row>
    <row r="311" spans="1:7" x14ac:dyDescent="0.2">
      <c r="A311" s="45">
        <v>1843.645</v>
      </c>
      <c r="B311" s="45">
        <v>0.42506549999999999</v>
      </c>
      <c r="C311" s="45">
        <v>0.93622844000000005</v>
      </c>
      <c r="D311" s="73">
        <v>0.12</v>
      </c>
      <c r="E311" s="45">
        <v>0.88989748999999996</v>
      </c>
      <c r="F311" s="45">
        <v>2.8631300000000001E-4</v>
      </c>
      <c r="G311" s="45">
        <v>0.95589973399999995</v>
      </c>
    </row>
    <row r="312" spans="1:7" x14ac:dyDescent="0.2">
      <c r="A312" s="45">
        <v>1847.502</v>
      </c>
      <c r="B312" s="45">
        <v>0.41835630000000001</v>
      </c>
      <c r="C312" s="45">
        <v>0.92145108499999995</v>
      </c>
      <c r="D312" s="73">
        <v>0.12</v>
      </c>
      <c r="E312" s="45">
        <v>0.88234113400000003</v>
      </c>
      <c r="F312" s="45">
        <v>2.8662199999999999E-4</v>
      </c>
      <c r="G312" s="45">
        <v>0.95693137699999997</v>
      </c>
    </row>
    <row r="313" spans="1:7" x14ac:dyDescent="0.2">
      <c r="A313" s="45">
        <v>1851.3589999999999</v>
      </c>
      <c r="B313" s="45">
        <v>0.41339530000000002</v>
      </c>
      <c r="C313" s="45">
        <v>0.91052422899999996</v>
      </c>
      <c r="D313" s="73">
        <v>0.12</v>
      </c>
      <c r="E313" s="45">
        <v>0.87397024300000004</v>
      </c>
      <c r="F313" s="45">
        <v>2.87235E-4</v>
      </c>
      <c r="G313" s="45">
        <v>0.95897797200000001</v>
      </c>
    </row>
    <row r="314" spans="1:7" x14ac:dyDescent="0.2">
      <c r="A314" s="45">
        <v>1855.2159999999999</v>
      </c>
      <c r="B314" s="45">
        <v>0.4139061</v>
      </c>
      <c r="C314" s="45">
        <v>0.911649292</v>
      </c>
      <c r="D314" s="73">
        <v>0.12</v>
      </c>
      <c r="E314" s="45">
        <v>0.87476653199999999</v>
      </c>
      <c r="F314" s="45">
        <v>2.8722900000000001E-4</v>
      </c>
      <c r="G314" s="45">
        <v>0.95895794000000001</v>
      </c>
    </row>
    <row r="315" spans="1:7" x14ac:dyDescent="0.2">
      <c r="A315" s="45">
        <v>1859.0730000000001</v>
      </c>
      <c r="B315" s="45">
        <v>0.41552430000000001</v>
      </c>
      <c r="C315" s="45">
        <v>0.91521346000000003</v>
      </c>
      <c r="D315" s="73">
        <v>0.12</v>
      </c>
      <c r="E315" s="45">
        <v>0.87798526399999999</v>
      </c>
      <c r="F315" s="45">
        <v>2.8763600000000002E-4</v>
      </c>
      <c r="G315" s="45">
        <v>0.96031677100000001</v>
      </c>
    </row>
    <row r="316" spans="1:7" x14ac:dyDescent="0.2">
      <c r="A316" s="45">
        <v>1862.93</v>
      </c>
      <c r="B316" s="45">
        <v>0.41529169999999999</v>
      </c>
      <c r="C316" s="45">
        <v>0.91470114700000005</v>
      </c>
      <c r="D316" s="73">
        <v>0.12</v>
      </c>
      <c r="E316" s="45">
        <v>0.87775973399999996</v>
      </c>
      <c r="F316" s="45">
        <v>2.8851099999999998E-4</v>
      </c>
      <c r="G316" s="45">
        <v>0.96323809299999996</v>
      </c>
    </row>
    <row r="317" spans="1:7" x14ac:dyDescent="0.2">
      <c r="A317" s="45">
        <v>1866.787</v>
      </c>
      <c r="B317" s="45">
        <v>0.42343259999999999</v>
      </c>
      <c r="C317" s="45">
        <v>0.93263189400000002</v>
      </c>
      <c r="D317" s="73">
        <v>0.12</v>
      </c>
      <c r="E317" s="45">
        <v>0.894041698</v>
      </c>
      <c r="F317" s="45">
        <v>2.8941699999999998E-4</v>
      </c>
      <c r="G317" s="45">
        <v>0.96626291200000003</v>
      </c>
    </row>
    <row r="318" spans="1:7" x14ac:dyDescent="0.2">
      <c r="A318" s="45">
        <v>1870.644</v>
      </c>
      <c r="B318" s="45">
        <v>0.41973470000000002</v>
      </c>
      <c r="C318" s="45">
        <v>0.92448708099999999</v>
      </c>
      <c r="D318" s="73">
        <v>0.12</v>
      </c>
      <c r="E318" s="45">
        <v>0.88841658099999998</v>
      </c>
      <c r="F318" s="45">
        <v>2.9052899999999998E-4</v>
      </c>
      <c r="G318" s="45">
        <v>0.96997549400000005</v>
      </c>
    </row>
    <row r="319" spans="1:7" x14ac:dyDescent="0.2">
      <c r="A319" s="45">
        <v>1874.501</v>
      </c>
      <c r="B319" s="45">
        <v>0.41668939999999999</v>
      </c>
      <c r="C319" s="45">
        <v>0.917779652</v>
      </c>
      <c r="D319" s="73">
        <v>0.12</v>
      </c>
      <c r="E319" s="45">
        <v>0.88220902800000001</v>
      </c>
      <c r="F319" s="45">
        <v>2.8935300000000001E-4</v>
      </c>
      <c r="G319" s="45">
        <v>0.96604923799999998</v>
      </c>
    </row>
    <row r="320" spans="1:7" x14ac:dyDescent="0.2">
      <c r="A320" s="45">
        <v>1878.3579999999999</v>
      </c>
      <c r="B320" s="45">
        <v>0.41706969999999999</v>
      </c>
      <c r="C320" s="45">
        <v>0.91861728300000001</v>
      </c>
      <c r="D320" s="73">
        <v>0.12</v>
      </c>
      <c r="E320" s="45">
        <v>0.88390743800000005</v>
      </c>
      <c r="F320" s="45">
        <v>2.8923099999999998E-4</v>
      </c>
      <c r="G320" s="45">
        <v>0.96564192299999996</v>
      </c>
    </row>
    <row r="321" spans="1:7" x14ac:dyDescent="0.2">
      <c r="A321" s="45">
        <v>1882.2149999999999</v>
      </c>
      <c r="B321" s="45">
        <v>0.41767549999999998</v>
      </c>
      <c r="C321" s="45">
        <v>0.91995158799999999</v>
      </c>
      <c r="D321" s="73">
        <v>0.12</v>
      </c>
      <c r="E321" s="45">
        <v>0.88518179299999999</v>
      </c>
      <c r="F321" s="45">
        <v>2.89339E-4</v>
      </c>
      <c r="G321" s="45">
        <v>0.96600249699999996</v>
      </c>
    </row>
    <row r="322" spans="1:7" x14ac:dyDescent="0.2">
      <c r="A322" s="45">
        <v>1886.0719999999999</v>
      </c>
      <c r="B322" s="45">
        <v>0.41820839999999998</v>
      </c>
      <c r="C322" s="45">
        <v>0.92112532700000005</v>
      </c>
      <c r="D322" s="73">
        <v>0.12</v>
      </c>
      <c r="E322" s="45">
        <v>0.88598392100000001</v>
      </c>
      <c r="F322" s="45">
        <v>2.8942699999999998E-4</v>
      </c>
      <c r="G322" s="45">
        <v>0.96629629900000003</v>
      </c>
    </row>
    <row r="323" spans="1:7" x14ac:dyDescent="0.2">
      <c r="A323" s="45">
        <v>1889.9290000000001</v>
      </c>
      <c r="B323" s="45">
        <v>0.42521170000000003</v>
      </c>
      <c r="C323" s="45">
        <v>0.93655045299999995</v>
      </c>
      <c r="D323" s="73">
        <v>0.12</v>
      </c>
      <c r="E323" s="45">
        <v>0.89755894599999997</v>
      </c>
      <c r="F323" s="45">
        <v>2.89645E-4</v>
      </c>
      <c r="G323" s="45">
        <v>0.96702412500000001</v>
      </c>
    </row>
    <row r="324" spans="1:7" x14ac:dyDescent="0.2">
      <c r="A324" s="45">
        <v>1893.7860000000001</v>
      </c>
      <c r="B324" s="45">
        <v>0.42048570000000002</v>
      </c>
      <c r="C324" s="45">
        <v>0.92614119699999997</v>
      </c>
      <c r="D324" s="73">
        <v>0.12</v>
      </c>
      <c r="E324" s="45">
        <v>0.89013615700000004</v>
      </c>
      <c r="F324" s="45">
        <v>2.89752E-4</v>
      </c>
      <c r="G324" s="45">
        <v>0.96738136100000005</v>
      </c>
    </row>
    <row r="325" spans="1:7" x14ac:dyDescent="0.2">
      <c r="A325" s="45">
        <v>1897.643</v>
      </c>
      <c r="B325" s="45">
        <v>0.41931210000000002</v>
      </c>
      <c r="C325" s="45">
        <v>0.92355628300000003</v>
      </c>
      <c r="D325" s="73">
        <v>0.12</v>
      </c>
      <c r="E325" s="45">
        <v>0.88893040999999995</v>
      </c>
      <c r="F325" s="45">
        <v>2.8959599999999998E-4</v>
      </c>
      <c r="G325" s="45">
        <v>0.96686053100000002</v>
      </c>
    </row>
    <row r="326" spans="1:7" x14ac:dyDescent="0.2">
      <c r="A326" s="45">
        <v>1901.5</v>
      </c>
      <c r="B326" s="45">
        <v>0.41982960000000002</v>
      </c>
      <c r="C326" s="45">
        <v>0.92469610300000005</v>
      </c>
      <c r="D326" s="73">
        <v>0.12</v>
      </c>
      <c r="E326" s="45">
        <v>0.89046897899999999</v>
      </c>
      <c r="F326" s="45">
        <v>2.89497E-4</v>
      </c>
      <c r="G326" s="45">
        <v>0.966530004</v>
      </c>
    </row>
    <row r="327" spans="1:7" x14ac:dyDescent="0.2">
      <c r="A327" s="45">
        <v>1905.357</v>
      </c>
      <c r="B327" s="45">
        <v>0.42052440000000002</v>
      </c>
      <c r="C327" s="45">
        <v>0.92622643500000001</v>
      </c>
      <c r="D327" s="73">
        <v>0.12</v>
      </c>
      <c r="E327" s="45">
        <v>0.89204768999999995</v>
      </c>
      <c r="F327" s="45">
        <v>2.8948299999999999E-4</v>
      </c>
      <c r="G327" s="45">
        <v>0.96648326299999998</v>
      </c>
    </row>
    <row r="328" spans="1:7" x14ac:dyDescent="0.2">
      <c r="A328" s="45">
        <v>1909.2139999999999</v>
      </c>
      <c r="B328" s="45">
        <v>0.42470289999999999</v>
      </c>
      <c r="C328" s="45">
        <v>0.93542979500000001</v>
      </c>
      <c r="D328" s="73">
        <v>0.12</v>
      </c>
      <c r="E328" s="45">
        <v>0.89953908599999999</v>
      </c>
      <c r="F328" s="45">
        <v>2.8950599999999998E-4</v>
      </c>
      <c r="G328" s="45">
        <v>0.96656005199999995</v>
      </c>
    </row>
    <row r="329" spans="1:7" x14ac:dyDescent="0.2">
      <c r="A329" s="45">
        <v>1913.0709999999999</v>
      </c>
      <c r="B329" s="45">
        <v>0.42124070000000002</v>
      </c>
      <c r="C329" s="45">
        <v>0.92780412300000004</v>
      </c>
      <c r="D329" s="73">
        <v>0.12</v>
      </c>
      <c r="E329" s="45">
        <v>0.89307023900000004</v>
      </c>
      <c r="F329" s="45">
        <v>2.8957499999999998E-4</v>
      </c>
      <c r="G329" s="45">
        <v>0.96679041899999996</v>
      </c>
    </row>
    <row r="330" spans="1:7" x14ac:dyDescent="0.2">
      <c r="A330" s="45">
        <v>1916.9269999999999</v>
      </c>
      <c r="B330" s="45">
        <v>0.4254676</v>
      </c>
      <c r="C330" s="45">
        <v>0.93711408600000001</v>
      </c>
      <c r="D330" s="73">
        <v>0.12</v>
      </c>
      <c r="E330" s="45">
        <v>0.90079665399999997</v>
      </c>
      <c r="F330" s="45">
        <v>2.8966700000000002E-4</v>
      </c>
      <c r="G330" s="45">
        <v>0.96709757500000004</v>
      </c>
    </row>
    <row r="331" spans="1:7" x14ac:dyDescent="0.2">
      <c r="A331" s="45">
        <v>1920.7850000000001</v>
      </c>
      <c r="B331" s="45">
        <v>0.42271150000000002</v>
      </c>
      <c r="C331" s="45">
        <v>0.93104363499999998</v>
      </c>
      <c r="D331" s="73">
        <v>0.12</v>
      </c>
      <c r="E331" s="45">
        <v>0.89670718699999996</v>
      </c>
      <c r="F331" s="45">
        <v>2.8958199999999998E-4</v>
      </c>
      <c r="G331" s="45">
        <v>0.96681379000000001</v>
      </c>
    </row>
    <row r="332" spans="1:7" x14ac:dyDescent="0.2">
      <c r="A332" s="45">
        <v>1924.6420000000001</v>
      </c>
      <c r="B332" s="45">
        <v>0.42241240000000002</v>
      </c>
      <c r="C332" s="45">
        <v>0.93038485199999998</v>
      </c>
      <c r="D332" s="73">
        <v>0.12</v>
      </c>
      <c r="E332" s="45">
        <v>0.89678601300000005</v>
      </c>
      <c r="F332" s="45">
        <v>2.89611E-4</v>
      </c>
      <c r="G332" s="45">
        <v>0.96691061099999998</v>
      </c>
    </row>
    <row r="333" spans="1:7" x14ac:dyDescent="0.2">
      <c r="A333" s="45">
        <v>1928.499</v>
      </c>
      <c r="B333" s="45">
        <v>0.42213020000000001</v>
      </c>
      <c r="C333" s="45">
        <v>0.92976329199999996</v>
      </c>
      <c r="D333" s="73">
        <v>0.12</v>
      </c>
      <c r="E333" s="45">
        <v>0.89696920999999996</v>
      </c>
      <c r="F333" s="45">
        <v>2.8966700000000002E-4</v>
      </c>
      <c r="G333" s="45">
        <v>0.96709757500000004</v>
      </c>
    </row>
    <row r="334" spans="1:7" x14ac:dyDescent="0.2">
      <c r="A334" s="45">
        <v>1932.356</v>
      </c>
      <c r="B334" s="45">
        <v>0.42270930000000001</v>
      </c>
      <c r="C334" s="45">
        <v>0.93103878900000003</v>
      </c>
      <c r="D334" s="73">
        <v>0.12</v>
      </c>
      <c r="E334" s="45">
        <v>0.89887417400000003</v>
      </c>
      <c r="F334" s="45">
        <v>2.8973900000000001E-4</v>
      </c>
      <c r="G334" s="45">
        <v>0.967337958</v>
      </c>
    </row>
    <row r="335" spans="1:7" x14ac:dyDescent="0.2">
      <c r="A335" s="45">
        <v>1936.213</v>
      </c>
      <c r="B335" s="45">
        <v>0.42247899999999999</v>
      </c>
      <c r="C335" s="45">
        <v>0.93053154199999999</v>
      </c>
      <c r="D335" s="73">
        <v>0.12</v>
      </c>
      <c r="E335" s="45">
        <v>0.89794139900000003</v>
      </c>
      <c r="F335" s="45">
        <v>2.8984300000000002E-4</v>
      </c>
      <c r="G335" s="45">
        <v>0.96768517799999998</v>
      </c>
    </row>
    <row r="336" spans="1:7" x14ac:dyDescent="0.2">
      <c r="A336" s="45">
        <v>1940.07</v>
      </c>
      <c r="B336" s="45">
        <v>0.42289480000000002</v>
      </c>
      <c r="C336" s="45">
        <v>0.931447362</v>
      </c>
      <c r="D336" s="73">
        <v>0.12</v>
      </c>
      <c r="E336" s="45">
        <v>0.89990767100000002</v>
      </c>
      <c r="F336" s="45">
        <v>2.89914E-4</v>
      </c>
      <c r="G336" s="45">
        <v>0.96792222299999997</v>
      </c>
    </row>
    <row r="337" spans="1:7" x14ac:dyDescent="0.2">
      <c r="A337" s="45">
        <v>1943.9269999999999</v>
      </c>
      <c r="B337" s="45">
        <v>0.42475750000000001</v>
      </c>
      <c r="C337" s="45">
        <v>0.93555005400000002</v>
      </c>
      <c r="D337" s="73">
        <v>0.12</v>
      </c>
      <c r="E337" s="45">
        <v>0.90377014899999997</v>
      </c>
      <c r="F337" s="45">
        <v>2.8999199999999998E-4</v>
      </c>
      <c r="G337" s="45">
        <v>0.96818263800000004</v>
      </c>
    </row>
    <row r="338" spans="1:7" x14ac:dyDescent="0.2">
      <c r="A338" s="45">
        <v>1947.7840000000001</v>
      </c>
      <c r="B338" s="45">
        <v>0.42372919999999997</v>
      </c>
      <c r="C338" s="45">
        <v>0.93328517099999997</v>
      </c>
      <c r="D338" s="73">
        <v>0.12</v>
      </c>
      <c r="E338" s="45">
        <v>0.90210239400000003</v>
      </c>
      <c r="F338" s="45">
        <v>2.8991200000000003E-4</v>
      </c>
      <c r="G338" s="45">
        <v>0.96791554499999999</v>
      </c>
    </row>
    <row r="339" spans="1:7" x14ac:dyDescent="0.2">
      <c r="A339" s="45">
        <v>1951.6410000000001</v>
      </c>
      <c r="B339" s="45">
        <v>0.42371229999999999</v>
      </c>
      <c r="C339" s="45">
        <v>0.93324794799999999</v>
      </c>
      <c r="D339" s="73">
        <v>0.12</v>
      </c>
      <c r="E339" s="45">
        <v>0.90209290499999994</v>
      </c>
      <c r="F339" s="45">
        <v>2.89893E-4</v>
      </c>
      <c r="G339" s="45">
        <v>0.96785211100000001</v>
      </c>
    </row>
    <row r="340" spans="1:7" x14ac:dyDescent="0.2">
      <c r="A340" s="45">
        <v>1955.498</v>
      </c>
      <c r="B340" s="45">
        <v>0.42487469999999999</v>
      </c>
      <c r="C340" s="45">
        <v>0.93580819299999995</v>
      </c>
      <c r="D340" s="73">
        <v>0.12</v>
      </c>
      <c r="E340" s="45">
        <v>0.90529484999999998</v>
      </c>
      <c r="F340" s="45">
        <v>2.8991100000000001E-4</v>
      </c>
      <c r="G340" s="45">
        <v>0.96791220700000002</v>
      </c>
    </row>
    <row r="341" spans="1:7" x14ac:dyDescent="0.2">
      <c r="A341" s="45">
        <v>1959.354</v>
      </c>
      <c r="B341" s="45">
        <v>0.42424220000000001</v>
      </c>
      <c r="C341" s="45">
        <v>0.93441507999999995</v>
      </c>
      <c r="D341" s="73">
        <v>0.12</v>
      </c>
      <c r="E341" s="45">
        <v>0.90431463300000003</v>
      </c>
      <c r="F341" s="45">
        <v>2.8989599999999999E-4</v>
      </c>
      <c r="G341" s="45">
        <v>0.96786212699999996</v>
      </c>
    </row>
    <row r="342" spans="1:7" x14ac:dyDescent="0.2">
      <c r="A342" s="45">
        <v>1963.212</v>
      </c>
      <c r="B342" s="45">
        <v>0.4249694</v>
      </c>
      <c r="C342" s="45">
        <v>0.93601677500000002</v>
      </c>
      <c r="D342" s="73">
        <v>0.12</v>
      </c>
      <c r="E342" s="45">
        <v>0.90565540600000005</v>
      </c>
      <c r="F342" s="45">
        <v>2.8991200000000003E-4</v>
      </c>
      <c r="G342" s="45">
        <v>0.96791554499999999</v>
      </c>
    </row>
    <row r="343" spans="1:7" x14ac:dyDescent="0.2">
      <c r="A343" s="45">
        <v>1967.069</v>
      </c>
      <c r="B343" s="45">
        <v>0.42926520000000001</v>
      </c>
      <c r="C343" s="45">
        <v>0.94547849299999998</v>
      </c>
      <c r="D343" s="73">
        <v>0.13</v>
      </c>
      <c r="E343" s="45">
        <v>0.91476930599999995</v>
      </c>
      <c r="F343" s="45">
        <v>2.8992699999999999E-4</v>
      </c>
      <c r="G343" s="45">
        <v>0.96796562500000005</v>
      </c>
    </row>
    <row r="344" spans="1:7" x14ac:dyDescent="0.2">
      <c r="A344" s="45">
        <v>1970.9259999999999</v>
      </c>
      <c r="B344" s="45">
        <v>0.42528169999999998</v>
      </c>
      <c r="C344" s="45">
        <v>0.93670463100000001</v>
      </c>
      <c r="D344" s="73">
        <v>0.12</v>
      </c>
      <c r="E344" s="45">
        <v>0.90726258199999998</v>
      </c>
      <c r="F344" s="45">
        <v>2.8992999999999998E-4</v>
      </c>
      <c r="G344" s="45">
        <v>0.967975641</v>
      </c>
    </row>
    <row r="345" spans="1:7" x14ac:dyDescent="0.2">
      <c r="A345" s="45">
        <v>1974.7819999999999</v>
      </c>
      <c r="B345" s="45">
        <v>0.42522110000000002</v>
      </c>
      <c r="C345" s="45">
        <v>0.93657115700000004</v>
      </c>
      <c r="D345" s="73">
        <v>0.12</v>
      </c>
      <c r="E345" s="45">
        <v>0.90752606599999996</v>
      </c>
      <c r="F345" s="45">
        <v>2.89931E-4</v>
      </c>
      <c r="G345" s="45">
        <v>0.96797898000000004</v>
      </c>
    </row>
    <row r="346" spans="1:7" x14ac:dyDescent="0.2">
      <c r="A346" s="45">
        <v>1978.64</v>
      </c>
      <c r="B346" s="45">
        <v>0.42535109999999998</v>
      </c>
      <c r="C346" s="45">
        <v>0.93685748800000002</v>
      </c>
      <c r="D346" s="73">
        <v>0.12</v>
      </c>
      <c r="E346" s="45">
        <v>0.90905587499999996</v>
      </c>
      <c r="F346" s="45">
        <v>2.8996000000000002E-4</v>
      </c>
      <c r="G346" s="45">
        <v>0.96807580100000001</v>
      </c>
    </row>
    <row r="347" spans="1:7" x14ac:dyDescent="0.2">
      <c r="A347" s="45">
        <v>1982.4970000000001</v>
      </c>
      <c r="B347" s="45">
        <v>0.42605100000000001</v>
      </c>
      <c r="C347" s="45">
        <v>0.93839905400000001</v>
      </c>
      <c r="D347" s="73">
        <v>0.12</v>
      </c>
      <c r="E347" s="45">
        <v>0.91078493999999999</v>
      </c>
      <c r="F347" s="45">
        <v>2.8997099999999998E-4</v>
      </c>
      <c r="G347" s="45">
        <v>0.96811252599999997</v>
      </c>
    </row>
    <row r="348" spans="1:7" x14ac:dyDescent="0.2">
      <c r="A348" s="45">
        <v>1986.354</v>
      </c>
      <c r="B348" s="45">
        <v>0.42653980000000002</v>
      </c>
      <c r="C348" s="45">
        <v>0.93947566100000002</v>
      </c>
      <c r="D348" s="73">
        <v>0.12</v>
      </c>
      <c r="E348" s="45">
        <v>0.91168268100000005</v>
      </c>
      <c r="F348" s="45">
        <v>2.8998199999999999E-4</v>
      </c>
      <c r="G348" s="45">
        <v>0.96814925100000004</v>
      </c>
    </row>
    <row r="349" spans="1:7" x14ac:dyDescent="0.2">
      <c r="A349" s="45">
        <v>1990.21</v>
      </c>
      <c r="B349" s="45">
        <v>0.42761320000000003</v>
      </c>
      <c r="C349" s="45">
        <v>0.94183987899999999</v>
      </c>
      <c r="D349" s="73">
        <v>0.13</v>
      </c>
      <c r="E349" s="45">
        <v>0.91343145199999998</v>
      </c>
      <c r="F349" s="45">
        <v>2.9001199999999997E-4</v>
      </c>
      <c r="G349" s="45">
        <v>0.96824941099999995</v>
      </c>
    </row>
    <row r="350" spans="1:7" x14ac:dyDescent="0.2">
      <c r="A350" s="45">
        <v>1994.068</v>
      </c>
      <c r="B350" s="45">
        <v>0.42718129999999999</v>
      </c>
      <c r="C350" s="45">
        <v>0.94088859700000005</v>
      </c>
      <c r="D350" s="73">
        <v>0.13</v>
      </c>
      <c r="E350" s="45">
        <v>0.91298258200000004</v>
      </c>
      <c r="F350" s="45">
        <v>2.90041E-4</v>
      </c>
      <c r="G350" s="45">
        <v>0.96834623200000003</v>
      </c>
    </row>
    <row r="351" spans="1:7" x14ac:dyDescent="0.2">
      <c r="A351" s="45">
        <v>1997.925</v>
      </c>
      <c r="B351" s="45">
        <v>0.42759150000000001</v>
      </c>
      <c r="C351" s="45">
        <v>0.94179208400000003</v>
      </c>
      <c r="D351" s="73">
        <v>0.13</v>
      </c>
      <c r="E351" s="45">
        <v>0.91416716200000003</v>
      </c>
      <c r="F351" s="45">
        <v>2.90024E-4</v>
      </c>
      <c r="G351" s="45">
        <v>0.96828947499999996</v>
      </c>
    </row>
    <row r="352" spans="1:7" x14ac:dyDescent="0.2">
      <c r="A352" s="45">
        <v>2001.7809999999999</v>
      </c>
      <c r="B352" s="45">
        <v>0.42767630000000001</v>
      </c>
      <c r="C352" s="45">
        <v>0.94197885999999997</v>
      </c>
      <c r="D352" s="73">
        <v>0.13</v>
      </c>
      <c r="E352" s="45">
        <v>0.91512621299999997</v>
      </c>
      <c r="F352" s="45">
        <v>2.90031E-4</v>
      </c>
      <c r="G352" s="45">
        <v>0.96831284500000003</v>
      </c>
    </row>
    <row r="353" spans="1:7" x14ac:dyDescent="0.2">
      <c r="A353" s="45">
        <v>2005.6379999999999</v>
      </c>
      <c r="B353" s="45">
        <v>0.42826019999999998</v>
      </c>
      <c r="C353" s="45">
        <v>0.94326492900000003</v>
      </c>
      <c r="D353" s="73">
        <v>0.13</v>
      </c>
      <c r="E353" s="45">
        <v>0.91698811400000002</v>
      </c>
      <c r="F353" s="45">
        <v>2.9004200000000001E-4</v>
      </c>
      <c r="G353" s="45">
        <v>0.96834956999999999</v>
      </c>
    </row>
    <row r="354" spans="1:7" x14ac:dyDescent="0.2">
      <c r="A354" s="45">
        <v>2009.4960000000001</v>
      </c>
      <c r="B354" s="45">
        <v>0.42849530000000002</v>
      </c>
      <c r="C354" s="45">
        <v>0.94378274900000003</v>
      </c>
      <c r="D354" s="73">
        <v>0.13</v>
      </c>
      <c r="E354" s="45">
        <v>0.91815371800000001</v>
      </c>
      <c r="F354" s="45">
        <v>2.9004200000000001E-4</v>
      </c>
      <c r="G354" s="45">
        <v>0.96834956999999999</v>
      </c>
    </row>
    <row r="355" spans="1:7" x14ac:dyDescent="0.2">
      <c r="A355" s="45">
        <v>2013.3530000000001</v>
      </c>
      <c r="B355" s="45">
        <v>0.42880000000000001</v>
      </c>
      <c r="C355" s="45">
        <v>0.94445386600000003</v>
      </c>
      <c r="D355" s="73">
        <v>0.13</v>
      </c>
      <c r="E355" s="45">
        <v>0.91828290499999998</v>
      </c>
      <c r="F355" s="45">
        <v>2.90038E-4</v>
      </c>
      <c r="G355" s="45">
        <v>0.96833621599999997</v>
      </c>
    </row>
    <row r="356" spans="1:7" x14ac:dyDescent="0.2">
      <c r="A356" s="45">
        <v>2017.2090000000001</v>
      </c>
      <c r="B356" s="45">
        <v>0.43179260000000003</v>
      </c>
      <c r="C356" s="45">
        <v>0.951045221</v>
      </c>
      <c r="D356" s="73">
        <v>0.13</v>
      </c>
      <c r="E356" s="45">
        <v>0.92439776500000004</v>
      </c>
      <c r="F356" s="45">
        <v>2.9004699999999998E-4</v>
      </c>
      <c r="G356" s="45">
        <v>0.96836626400000003</v>
      </c>
    </row>
    <row r="357" spans="1:7" x14ac:dyDescent="0.2">
      <c r="A357" s="45">
        <v>2021.067</v>
      </c>
      <c r="B357" s="45">
        <v>0.42965740000000002</v>
      </c>
      <c r="C357" s="45">
        <v>0.94634233400000001</v>
      </c>
      <c r="D357" s="73">
        <v>0.13</v>
      </c>
      <c r="E357" s="45">
        <v>0.92032070499999996</v>
      </c>
      <c r="F357" s="45">
        <v>2.9004200000000001E-4</v>
      </c>
      <c r="G357" s="45">
        <v>0.96834956999999999</v>
      </c>
    </row>
    <row r="358" spans="1:7" x14ac:dyDescent="0.2">
      <c r="A358" s="45">
        <v>2024.924</v>
      </c>
      <c r="B358" s="45">
        <v>0.42975770000000002</v>
      </c>
      <c r="C358" s="45">
        <v>0.94656324999999997</v>
      </c>
      <c r="D358" s="73">
        <v>0.13</v>
      </c>
      <c r="E358" s="45">
        <v>0.92048492599999998</v>
      </c>
      <c r="F358" s="45">
        <v>2.9003900000000002E-4</v>
      </c>
      <c r="G358" s="45">
        <v>0.96833955400000005</v>
      </c>
    </row>
    <row r="359" spans="1:7" x14ac:dyDescent="0.2">
      <c r="A359" s="45">
        <v>2028.7809999999999</v>
      </c>
      <c r="B359" s="45">
        <v>0.42992740000000002</v>
      </c>
      <c r="C359" s="45">
        <v>0.94693702199999996</v>
      </c>
      <c r="D359" s="73">
        <v>0.13</v>
      </c>
      <c r="E359" s="45">
        <v>0.92204320100000003</v>
      </c>
      <c r="F359" s="45">
        <v>2.9004999999999998E-4</v>
      </c>
      <c r="G359" s="45">
        <v>0.96837627999999998</v>
      </c>
    </row>
    <row r="360" spans="1:7" x14ac:dyDescent="0.2">
      <c r="A360" s="45">
        <v>2032.6369999999999</v>
      </c>
      <c r="B360" s="45">
        <v>0.43033870000000002</v>
      </c>
      <c r="C360" s="45">
        <v>0.94784293200000003</v>
      </c>
      <c r="D360" s="73">
        <v>0.13</v>
      </c>
      <c r="E360" s="45">
        <v>0.92343871499999997</v>
      </c>
      <c r="F360" s="45">
        <v>2.9004999999999998E-4</v>
      </c>
      <c r="G360" s="45">
        <v>0.96837627999999998</v>
      </c>
    </row>
    <row r="361" spans="1:7" x14ac:dyDescent="0.2">
      <c r="A361" s="45">
        <v>2036.4949999999999</v>
      </c>
      <c r="B361" s="45">
        <v>0.43058879999999999</v>
      </c>
      <c r="C361" s="45">
        <v>0.94839379000000001</v>
      </c>
      <c r="D361" s="73">
        <v>0.13</v>
      </c>
      <c r="E361" s="45">
        <v>0.92494589800000004</v>
      </c>
      <c r="F361" s="45">
        <v>2.9003399999999999E-4</v>
      </c>
      <c r="G361" s="45">
        <v>0.96832286099999998</v>
      </c>
    </row>
    <row r="362" spans="1:7" x14ac:dyDescent="0.2">
      <c r="A362" s="45">
        <v>2040.3520000000001</v>
      </c>
      <c r="B362" s="45">
        <v>0.43202629999999997</v>
      </c>
      <c r="C362" s="45">
        <v>0.95155995699999996</v>
      </c>
      <c r="D362" s="73">
        <v>0.13</v>
      </c>
      <c r="E362" s="45">
        <v>0.92803325299999995</v>
      </c>
      <c r="F362" s="45">
        <v>2.9004200000000001E-4</v>
      </c>
      <c r="G362" s="45">
        <v>0.96834956999999999</v>
      </c>
    </row>
    <row r="363" spans="1:7" x14ac:dyDescent="0.2">
      <c r="A363" s="45">
        <v>2044.2080000000001</v>
      </c>
      <c r="B363" s="45">
        <v>0.43190709999999999</v>
      </c>
      <c r="C363" s="45">
        <v>0.95129741300000004</v>
      </c>
      <c r="D363" s="73">
        <v>0.13</v>
      </c>
      <c r="E363" s="45">
        <v>0.92754278000000001</v>
      </c>
      <c r="F363" s="45">
        <v>2.9006799999999999E-4</v>
      </c>
      <c r="G363" s="45">
        <v>0.96843637500000002</v>
      </c>
    </row>
    <row r="364" spans="1:7" x14ac:dyDescent="0.2">
      <c r="A364" s="45">
        <v>2048.0650000000001</v>
      </c>
      <c r="B364" s="45">
        <v>0.43221949999999998</v>
      </c>
      <c r="C364" s="45">
        <v>0.95198548999999999</v>
      </c>
      <c r="D364" s="73">
        <v>0.13</v>
      </c>
      <c r="E364" s="45">
        <v>0.92859014500000003</v>
      </c>
      <c r="F364" s="45">
        <v>2.9006000000000002E-4</v>
      </c>
      <c r="G364" s="45">
        <v>0.968409666</v>
      </c>
    </row>
    <row r="365" spans="1:7" x14ac:dyDescent="0.2">
      <c r="A365" s="45">
        <v>2051.9229999999998</v>
      </c>
      <c r="B365" s="45">
        <v>0.43242730000000001</v>
      </c>
      <c r="C365" s="45">
        <v>0.95244317999999994</v>
      </c>
      <c r="D365" s="73">
        <v>0.13</v>
      </c>
      <c r="E365" s="45">
        <v>0.92865364299999997</v>
      </c>
      <c r="F365" s="45">
        <v>2.9005799999999999E-4</v>
      </c>
      <c r="G365" s="45">
        <v>0.96840298899999999</v>
      </c>
    </row>
    <row r="366" spans="1:7" x14ac:dyDescent="0.2">
      <c r="A366" s="45">
        <v>2055.7800000000002</v>
      </c>
      <c r="B366" s="45">
        <v>0.43282419999999999</v>
      </c>
      <c r="C366" s="45">
        <v>0.953317372</v>
      </c>
      <c r="D366" s="73">
        <v>0.13</v>
      </c>
      <c r="E366" s="45">
        <v>0.93002580099999999</v>
      </c>
      <c r="F366" s="45">
        <v>2.9005200000000001E-4</v>
      </c>
      <c r="G366" s="45">
        <v>0.96838295699999999</v>
      </c>
    </row>
    <row r="367" spans="1:7" x14ac:dyDescent="0.2">
      <c r="A367" s="45">
        <v>2059.636</v>
      </c>
      <c r="B367" s="45">
        <v>0.4335154</v>
      </c>
      <c r="C367" s="45">
        <v>0.95483977499999995</v>
      </c>
      <c r="D367" s="73">
        <v>0.13</v>
      </c>
      <c r="E367" s="45">
        <v>0.93256721200000003</v>
      </c>
      <c r="F367" s="45">
        <v>2.9004200000000001E-4</v>
      </c>
      <c r="G367" s="45">
        <v>0.96834956999999999</v>
      </c>
    </row>
    <row r="368" spans="1:7" x14ac:dyDescent="0.2">
      <c r="A368" s="45">
        <v>2063.4929999999999</v>
      </c>
      <c r="B368" s="45">
        <v>0.43424049999999997</v>
      </c>
      <c r="C368" s="45">
        <v>0.95643684500000004</v>
      </c>
      <c r="D368" s="73">
        <v>0.13</v>
      </c>
      <c r="E368" s="45">
        <v>0.93432547099999996</v>
      </c>
      <c r="F368" s="45">
        <v>2.9004200000000001E-4</v>
      </c>
      <c r="G368" s="45">
        <v>0.96834956999999999</v>
      </c>
    </row>
    <row r="369" spans="1:7" x14ac:dyDescent="0.2">
      <c r="A369" s="45">
        <v>2067.3510000000001</v>
      </c>
      <c r="B369" s="45">
        <v>0.4345311</v>
      </c>
      <c r="C369" s="45">
        <v>0.95707690599999995</v>
      </c>
      <c r="D369" s="73">
        <v>0.13</v>
      </c>
      <c r="E369" s="45">
        <v>0.93427510999999996</v>
      </c>
      <c r="F369" s="45">
        <v>2.9005900000000001E-4</v>
      </c>
      <c r="G369" s="45">
        <v>0.96840632699999996</v>
      </c>
    </row>
    <row r="370" spans="1:7" x14ac:dyDescent="0.2">
      <c r="A370" s="45">
        <v>2071.2080000000001</v>
      </c>
      <c r="B370" s="45">
        <v>0.43500889999999998</v>
      </c>
      <c r="C370" s="45">
        <v>0.95812928500000005</v>
      </c>
      <c r="D370" s="73">
        <v>0.13</v>
      </c>
      <c r="E370" s="45">
        <v>0.936157448</v>
      </c>
      <c r="F370" s="45">
        <v>2.9008099999999998E-4</v>
      </c>
      <c r="G370" s="45">
        <v>0.96847977799999996</v>
      </c>
    </row>
    <row r="371" spans="1:7" x14ac:dyDescent="0.2">
      <c r="A371" s="45">
        <v>2075.0639999999999</v>
      </c>
      <c r="B371" s="45">
        <v>0.43540820000000002</v>
      </c>
      <c r="C371" s="45">
        <v>0.95900876400000001</v>
      </c>
      <c r="D371" s="73">
        <v>0.13</v>
      </c>
      <c r="E371" s="45">
        <v>0.93844851299999998</v>
      </c>
      <c r="F371" s="45">
        <v>2.90096E-4</v>
      </c>
      <c r="G371" s="45">
        <v>0.96852985800000002</v>
      </c>
    </row>
    <row r="372" spans="1:7" x14ac:dyDescent="0.2">
      <c r="A372" s="45">
        <v>2078.9209999999998</v>
      </c>
      <c r="B372" s="45">
        <v>0.43608089999999999</v>
      </c>
      <c r="C372" s="45">
        <v>0.96049041999999996</v>
      </c>
      <c r="D372" s="73">
        <v>0.13</v>
      </c>
      <c r="E372" s="45">
        <v>0.94097459699999997</v>
      </c>
      <c r="F372" s="45">
        <v>2.9010800000000002E-4</v>
      </c>
      <c r="G372" s="45">
        <v>0.96856992099999994</v>
      </c>
    </row>
    <row r="373" spans="1:7" x14ac:dyDescent="0.2">
      <c r="A373" s="45">
        <v>2082.779</v>
      </c>
      <c r="B373" s="45">
        <v>0.43686140000000001</v>
      </c>
      <c r="C373" s="45">
        <v>0.96220951099999996</v>
      </c>
      <c r="D373" s="73">
        <v>0.13</v>
      </c>
      <c r="E373" s="45">
        <v>0.94251170500000003</v>
      </c>
      <c r="F373" s="45">
        <v>2.90127E-4</v>
      </c>
      <c r="G373" s="45">
        <v>0.968633356</v>
      </c>
    </row>
    <row r="374" spans="1:7" x14ac:dyDescent="0.2">
      <c r="A374" s="45">
        <v>2086.6350000000002</v>
      </c>
      <c r="B374" s="45">
        <v>0.43765799999999999</v>
      </c>
      <c r="C374" s="45">
        <v>0.96396406300000004</v>
      </c>
      <c r="D374" s="73">
        <v>0.13</v>
      </c>
      <c r="E374" s="45">
        <v>0.94431740600000003</v>
      </c>
      <c r="F374" s="45">
        <v>2.9015300000000003E-4</v>
      </c>
      <c r="G374" s="45">
        <v>0.96872016100000002</v>
      </c>
    </row>
    <row r="375" spans="1:7" x14ac:dyDescent="0.2">
      <c r="A375" s="45">
        <v>2090.4920000000002</v>
      </c>
      <c r="B375" s="45">
        <v>0.43868970000000002</v>
      </c>
      <c r="C375" s="45">
        <v>0.966236435</v>
      </c>
      <c r="D375" s="73">
        <v>0.13</v>
      </c>
      <c r="E375" s="45">
        <v>0.94613259599999999</v>
      </c>
      <c r="F375" s="45">
        <v>2.90179E-4</v>
      </c>
      <c r="G375" s="45">
        <v>0.96880696600000005</v>
      </c>
    </row>
    <row r="376" spans="1:7" x14ac:dyDescent="0.2">
      <c r="A376" s="45">
        <v>2094.3490000000002</v>
      </c>
      <c r="B376" s="45">
        <v>0.43873279999999998</v>
      </c>
      <c r="C376" s="45">
        <v>0.96633136500000005</v>
      </c>
      <c r="D376" s="73">
        <v>0.13</v>
      </c>
      <c r="E376" s="45">
        <v>0.94703325699999996</v>
      </c>
      <c r="F376" s="45">
        <v>2.9020899999999999E-4</v>
      </c>
      <c r="G376" s="45">
        <v>0.96890712499999998</v>
      </c>
    </row>
    <row r="377" spans="1:7" x14ac:dyDescent="0.2">
      <c r="A377" s="45">
        <v>2098.2069999999999</v>
      </c>
      <c r="B377" s="45">
        <v>0.4394034</v>
      </c>
      <c r="C377" s="45">
        <v>0.96780839600000002</v>
      </c>
      <c r="D377" s="73">
        <v>0.13</v>
      </c>
      <c r="E377" s="45">
        <v>0.94910171099999996</v>
      </c>
      <c r="F377" s="45">
        <v>2.9022899999999998E-4</v>
      </c>
      <c r="G377" s="45">
        <v>0.968973898</v>
      </c>
    </row>
    <row r="378" spans="1:7" x14ac:dyDescent="0.2">
      <c r="A378" s="45">
        <v>2102.0630000000001</v>
      </c>
      <c r="B378" s="45">
        <v>0.4402412</v>
      </c>
      <c r="C378" s="45">
        <v>0.96965369300000004</v>
      </c>
      <c r="D378" s="73">
        <v>0.13</v>
      </c>
      <c r="E378" s="45">
        <v>0.95236934399999995</v>
      </c>
      <c r="F378" s="45">
        <v>2.9021599999999999E-4</v>
      </c>
      <c r="G378" s="45">
        <v>0.96893049600000003</v>
      </c>
    </row>
    <row r="379" spans="1:7" x14ac:dyDescent="0.2">
      <c r="A379" s="45">
        <v>2105.92</v>
      </c>
      <c r="B379" s="45">
        <v>0.44085600000000003</v>
      </c>
      <c r="C379" s="45">
        <v>0.97100782100000005</v>
      </c>
      <c r="D379" s="73">
        <v>0.13</v>
      </c>
      <c r="E379" s="45">
        <v>0.95469179400000004</v>
      </c>
      <c r="F379" s="45">
        <v>2.9021400000000001E-4</v>
      </c>
      <c r="G379" s="45">
        <v>0.96892381900000002</v>
      </c>
    </row>
    <row r="380" spans="1:7" x14ac:dyDescent="0.2">
      <c r="A380" s="45">
        <v>2109.7779999999998</v>
      </c>
      <c r="B380" s="45">
        <v>0.4413957</v>
      </c>
      <c r="C380" s="45">
        <v>0.97219653800000005</v>
      </c>
      <c r="D380" s="73">
        <v>0.13</v>
      </c>
      <c r="E380" s="45">
        <v>0.95648143799999996</v>
      </c>
      <c r="F380" s="45">
        <v>2.9020499999999998E-4</v>
      </c>
      <c r="G380" s="45">
        <v>0.96889377099999996</v>
      </c>
    </row>
    <row r="381" spans="1:7" x14ac:dyDescent="0.2">
      <c r="A381" s="45">
        <v>2113.6350000000002</v>
      </c>
      <c r="B381" s="45">
        <v>0.44179740000000001</v>
      </c>
      <c r="C381" s="45">
        <v>0.97308130299999995</v>
      </c>
      <c r="D381" s="73">
        <v>0.13</v>
      </c>
      <c r="E381" s="45">
        <v>0.95777841799999996</v>
      </c>
      <c r="F381" s="45">
        <v>2.9019000000000001E-4</v>
      </c>
      <c r="G381" s="45">
        <v>0.96884369100000001</v>
      </c>
    </row>
    <row r="382" spans="1:7" x14ac:dyDescent="0.2">
      <c r="A382" s="45">
        <v>2117.491</v>
      </c>
      <c r="B382" s="45">
        <v>0.44226840000000001</v>
      </c>
      <c r="C382" s="45">
        <v>0.974118704</v>
      </c>
      <c r="D382" s="73">
        <v>0.13</v>
      </c>
      <c r="E382" s="45">
        <v>0.95988190699999998</v>
      </c>
      <c r="F382" s="45">
        <v>2.9019899999999999E-4</v>
      </c>
      <c r="G382" s="45">
        <v>0.96887373899999996</v>
      </c>
    </row>
    <row r="383" spans="1:7" x14ac:dyDescent="0.2">
      <c r="A383" s="45">
        <v>2121.348</v>
      </c>
      <c r="B383" s="45">
        <v>0.44269510000000001</v>
      </c>
      <c r="C383" s="45">
        <v>0.97505853300000001</v>
      </c>
      <c r="D383" s="73">
        <v>0.13</v>
      </c>
      <c r="E383" s="45">
        <v>0.96154893200000002</v>
      </c>
      <c r="F383" s="45">
        <v>2.9019799999999998E-4</v>
      </c>
      <c r="G383" s="45">
        <v>0.96887040000000002</v>
      </c>
    </row>
    <row r="384" spans="1:7" x14ac:dyDescent="0.2">
      <c r="A384" s="45">
        <v>2125.2060000000001</v>
      </c>
      <c r="B384" s="45">
        <v>0.44318800000000003</v>
      </c>
      <c r="C384" s="45">
        <v>0.97614416999999998</v>
      </c>
      <c r="D384" s="73">
        <v>0.13</v>
      </c>
      <c r="E384" s="45">
        <v>0.96299334700000006</v>
      </c>
      <c r="F384" s="45">
        <v>2.9019099999999997E-4</v>
      </c>
      <c r="G384" s="45">
        <v>0.96884703000000005</v>
      </c>
    </row>
    <row r="385" spans="1:7" x14ac:dyDescent="0.2">
      <c r="A385" s="45">
        <v>2129.0630000000001</v>
      </c>
      <c r="B385" s="45">
        <v>0.44379249999999998</v>
      </c>
      <c r="C385" s="45">
        <v>0.97747561199999999</v>
      </c>
      <c r="D385" s="73">
        <v>0.13</v>
      </c>
      <c r="E385" s="45">
        <v>0.96533112399999998</v>
      </c>
      <c r="F385" s="45">
        <v>2.9018000000000002E-4</v>
      </c>
      <c r="G385" s="45">
        <v>0.96881030400000001</v>
      </c>
    </row>
    <row r="386" spans="1:7" x14ac:dyDescent="0.2">
      <c r="A386" s="45">
        <v>2132.9189999999999</v>
      </c>
      <c r="B386" s="45">
        <v>0.4443819</v>
      </c>
      <c r="C386" s="45">
        <v>0.97877379600000003</v>
      </c>
      <c r="D386" s="73">
        <v>0.13</v>
      </c>
      <c r="E386" s="45">
        <v>0.96710763</v>
      </c>
      <c r="F386" s="45">
        <v>2.9016699999999997E-4</v>
      </c>
      <c r="G386" s="45">
        <v>0.96876690200000004</v>
      </c>
    </row>
    <row r="387" spans="1:7" x14ac:dyDescent="0.2">
      <c r="A387" s="45">
        <v>2136.7759999999998</v>
      </c>
      <c r="B387" s="45">
        <v>0.44545249999999997</v>
      </c>
      <c r="C387" s="45">
        <v>0.981131847</v>
      </c>
      <c r="D387" s="73">
        <v>0.13</v>
      </c>
      <c r="E387" s="45">
        <v>0.96891260199999996</v>
      </c>
      <c r="F387" s="45">
        <v>2.9016699999999997E-4</v>
      </c>
      <c r="G387" s="45">
        <v>0.96876690200000004</v>
      </c>
    </row>
    <row r="388" spans="1:7" x14ac:dyDescent="0.2">
      <c r="A388" s="45">
        <v>2140.634</v>
      </c>
      <c r="B388" s="45">
        <v>0.44575029999999999</v>
      </c>
      <c r="C388" s="45">
        <v>0.98178776700000003</v>
      </c>
      <c r="D388" s="73">
        <v>0.13</v>
      </c>
      <c r="E388" s="45">
        <v>0.97014681400000002</v>
      </c>
      <c r="F388" s="45">
        <v>2.9017799999999999E-4</v>
      </c>
      <c r="G388" s="45">
        <v>0.968803627</v>
      </c>
    </row>
    <row r="389" spans="1:7" x14ac:dyDescent="0.2">
      <c r="A389" s="45">
        <v>2144.4899999999998</v>
      </c>
      <c r="B389" s="45">
        <v>0.44639299999999998</v>
      </c>
      <c r="C389" s="45">
        <v>0.98320334600000003</v>
      </c>
      <c r="D389" s="73">
        <v>0.13</v>
      </c>
      <c r="E389" s="45">
        <v>0.97175909900000002</v>
      </c>
      <c r="F389" s="45">
        <v>2.90172E-4</v>
      </c>
      <c r="G389" s="45">
        <v>0.968783595</v>
      </c>
    </row>
    <row r="390" spans="1:7" x14ac:dyDescent="0.2">
      <c r="A390" s="45">
        <v>2148.3470000000002</v>
      </c>
      <c r="B390" s="45">
        <v>0.44700430000000002</v>
      </c>
      <c r="C390" s="45">
        <v>0.98454976599999999</v>
      </c>
      <c r="D390" s="73">
        <v>0.13</v>
      </c>
      <c r="E390" s="45">
        <v>0.97392024700000002</v>
      </c>
      <c r="F390" s="45">
        <v>2.9017700000000002E-4</v>
      </c>
      <c r="G390" s="45">
        <v>0.96880028799999995</v>
      </c>
    </row>
    <row r="391" spans="1:7" x14ac:dyDescent="0.2">
      <c r="A391" s="45">
        <v>2152.2040000000002</v>
      </c>
      <c r="B391" s="45">
        <v>0.44755329999999999</v>
      </c>
      <c r="C391" s="45">
        <v>0.98575896600000001</v>
      </c>
      <c r="D391" s="73">
        <v>0.13</v>
      </c>
      <c r="E391" s="45">
        <v>0.97633539000000003</v>
      </c>
      <c r="F391" s="45">
        <v>2.9018400000000003E-4</v>
      </c>
      <c r="G391" s="45">
        <v>0.968823659</v>
      </c>
    </row>
    <row r="392" spans="1:7" x14ac:dyDescent="0.2">
      <c r="A392" s="45">
        <v>2156.0619999999999</v>
      </c>
      <c r="B392" s="45">
        <v>0.44792209999999999</v>
      </c>
      <c r="C392" s="45">
        <v>0.98657126699999997</v>
      </c>
      <c r="D392" s="73">
        <v>0.13</v>
      </c>
      <c r="E392" s="45">
        <v>0.978171016</v>
      </c>
      <c r="F392" s="45">
        <v>2.9018199999999999E-4</v>
      </c>
      <c r="G392" s="45">
        <v>0.96881698199999999</v>
      </c>
    </row>
    <row r="393" spans="1:7" x14ac:dyDescent="0.2">
      <c r="A393" s="45">
        <v>2159.9180000000001</v>
      </c>
      <c r="B393" s="45">
        <v>0.4485075</v>
      </c>
      <c r="C393" s="45">
        <v>0.98786063999999996</v>
      </c>
      <c r="D393" s="73">
        <v>0.13</v>
      </c>
      <c r="E393" s="45">
        <v>0.98118392399999999</v>
      </c>
      <c r="F393" s="45">
        <v>2.9017499999999999E-4</v>
      </c>
      <c r="G393" s="45">
        <v>0.96879361100000005</v>
      </c>
    </row>
    <row r="394" spans="1:7" x14ac:dyDescent="0.2">
      <c r="A394" s="45">
        <v>2163.7750000000001</v>
      </c>
      <c r="B394" s="45">
        <v>0.44894509999999999</v>
      </c>
      <c r="C394" s="45">
        <v>0.98882447699999998</v>
      </c>
      <c r="D394" s="73">
        <v>0.13</v>
      </c>
      <c r="E394" s="45">
        <v>0.98346696099999997</v>
      </c>
      <c r="F394" s="45">
        <v>2.90172E-4</v>
      </c>
      <c r="G394" s="45">
        <v>0.968783595</v>
      </c>
    </row>
    <row r="395" spans="1:7" x14ac:dyDescent="0.2">
      <c r="A395" s="45">
        <v>2167.6320000000001</v>
      </c>
      <c r="B395" s="45">
        <v>0.44955020000000001</v>
      </c>
      <c r="C395" s="45">
        <v>0.99015724000000005</v>
      </c>
      <c r="D395" s="73">
        <v>0.14000000000000001</v>
      </c>
      <c r="E395" s="45">
        <v>0.98568284900000003</v>
      </c>
      <c r="F395" s="45">
        <v>2.9017300000000002E-4</v>
      </c>
      <c r="G395" s="45">
        <v>0.96878693400000004</v>
      </c>
    </row>
    <row r="396" spans="1:7" x14ac:dyDescent="0.2">
      <c r="A396" s="45">
        <v>2171.4899999999998</v>
      </c>
      <c r="B396" s="45">
        <v>0.4502101</v>
      </c>
      <c r="C396" s="45">
        <v>0.99161070399999995</v>
      </c>
      <c r="D396" s="73">
        <v>0.14000000000000001</v>
      </c>
      <c r="E396" s="45">
        <v>0.98765423100000005</v>
      </c>
      <c r="F396" s="45">
        <v>2.90172E-4</v>
      </c>
      <c r="G396" s="45">
        <v>0.968783595</v>
      </c>
    </row>
    <row r="397" spans="1:7" x14ac:dyDescent="0.2">
      <c r="A397" s="45">
        <v>2175.346</v>
      </c>
      <c r="B397" s="45">
        <v>0.45063009999999998</v>
      </c>
      <c r="C397" s="45">
        <v>0.99253577500000001</v>
      </c>
      <c r="D397" s="73">
        <v>0.14000000000000001</v>
      </c>
      <c r="E397" s="45">
        <v>0.98881107700000004</v>
      </c>
      <c r="F397" s="45">
        <v>2.9016900000000001E-4</v>
      </c>
      <c r="G397" s="45">
        <v>0.96877357900000005</v>
      </c>
    </row>
    <row r="398" spans="1:7" x14ac:dyDescent="0.2">
      <c r="A398" s="45">
        <v>2179.203</v>
      </c>
      <c r="B398" s="45">
        <v>0.45138660000000003</v>
      </c>
      <c r="C398" s="45">
        <v>0.994202005</v>
      </c>
      <c r="D398" s="73">
        <v>0.14000000000000001</v>
      </c>
      <c r="E398" s="45">
        <v>0.99047299300000002</v>
      </c>
      <c r="F398" s="45">
        <v>2.9017000000000002E-4</v>
      </c>
      <c r="G398" s="45">
        <v>0.96877691799999999</v>
      </c>
    </row>
    <row r="399" spans="1:7" x14ac:dyDescent="0.2">
      <c r="A399" s="45">
        <v>2183.06</v>
      </c>
      <c r="B399" s="45">
        <v>0.45186700000000002</v>
      </c>
      <c r="C399" s="45">
        <v>0.99526011000000003</v>
      </c>
      <c r="D399" s="73">
        <v>0.14000000000000001</v>
      </c>
      <c r="E399" s="45">
        <v>0.99224949900000003</v>
      </c>
      <c r="F399" s="45">
        <v>2.9016900000000001E-4</v>
      </c>
      <c r="G399" s="45">
        <v>0.96877357900000005</v>
      </c>
    </row>
    <row r="400" spans="1:7" x14ac:dyDescent="0.2">
      <c r="A400" s="45">
        <v>2186.9169999999999</v>
      </c>
      <c r="B400" s="45">
        <v>0.45242719999999997</v>
      </c>
      <c r="C400" s="45">
        <v>0.99649397900000003</v>
      </c>
      <c r="D400" s="73">
        <v>0.14000000000000001</v>
      </c>
      <c r="E400" s="45">
        <v>0.99388805999999996</v>
      </c>
      <c r="F400" s="45">
        <v>2.9017099999999998E-4</v>
      </c>
      <c r="G400" s="45">
        <v>0.96878025700000003</v>
      </c>
    </row>
    <row r="401" spans="1:7" x14ac:dyDescent="0.2">
      <c r="A401" s="45">
        <v>2190.7739999999999</v>
      </c>
      <c r="B401" s="45">
        <v>0.45309070000000001</v>
      </c>
      <c r="C401" s="45">
        <v>0.99795537199999995</v>
      </c>
      <c r="D401" s="73">
        <v>0.14000000000000001</v>
      </c>
      <c r="E401" s="45">
        <v>0.99608497200000001</v>
      </c>
      <c r="F401" s="45">
        <v>2.9017099999999998E-4</v>
      </c>
      <c r="G401" s="45">
        <v>0.96878025700000003</v>
      </c>
    </row>
    <row r="402" spans="1:7" x14ac:dyDescent="0.2">
      <c r="A402" s="45">
        <v>2194.6309999999999</v>
      </c>
      <c r="B402" s="45">
        <v>0.4535245</v>
      </c>
      <c r="C402" s="45">
        <v>0.99891083899999999</v>
      </c>
      <c r="D402" s="73">
        <v>0.14000000000000001</v>
      </c>
      <c r="E402" s="45">
        <v>0.99745348</v>
      </c>
      <c r="F402" s="45">
        <v>2.90172E-4</v>
      </c>
      <c r="G402" s="45">
        <v>0.968783595</v>
      </c>
    </row>
    <row r="403" spans="1:7" x14ac:dyDescent="0.2">
      <c r="A403" s="45">
        <v>2198.489</v>
      </c>
      <c r="B403" s="45">
        <v>0.45401900000000001</v>
      </c>
      <c r="C403" s="45">
        <v>1</v>
      </c>
      <c r="D403" s="73">
        <v>0.14000000000000001</v>
      </c>
      <c r="E403" s="45">
        <v>1</v>
      </c>
      <c r="F403" s="45">
        <v>2.9018700000000002E-4</v>
      </c>
      <c r="G403" s="45">
        <v>0.96883367499999995</v>
      </c>
    </row>
    <row r="404" spans="1:7" x14ac:dyDescent="0.2">
      <c r="A404" s="45"/>
      <c r="B404" s="45"/>
      <c r="C404" s="45"/>
      <c r="D404" s="73"/>
      <c r="E404" s="45"/>
      <c r="F404" s="45"/>
      <c r="G404" s="45"/>
    </row>
    <row r="405" spans="1:7" x14ac:dyDescent="0.2">
      <c r="A405" s="45"/>
      <c r="B405" s="45"/>
      <c r="C405" s="45"/>
      <c r="D405" s="73"/>
      <c r="E405" s="45"/>
      <c r="F405" s="45"/>
      <c r="G405" s="45"/>
    </row>
    <row r="406" spans="1:7" x14ac:dyDescent="0.2">
      <c r="A406" s="45"/>
      <c r="B406" s="45"/>
      <c r="C406" s="45"/>
      <c r="D406" s="73"/>
      <c r="E406" s="45"/>
      <c r="F406" s="45"/>
      <c r="G406" s="45"/>
    </row>
    <row r="407" spans="1:7" x14ac:dyDescent="0.2">
      <c r="A407" s="45"/>
      <c r="B407" s="45"/>
      <c r="C407" s="45"/>
      <c r="D407" s="73"/>
      <c r="E407" s="45"/>
      <c r="F407" s="45"/>
      <c r="G407" s="45"/>
    </row>
    <row r="408" spans="1:7" x14ac:dyDescent="0.2">
      <c r="A408" s="45"/>
      <c r="B408" s="45"/>
      <c r="C408" s="45"/>
      <c r="D408" s="73"/>
      <c r="E408" s="45"/>
      <c r="F408" s="45"/>
      <c r="G408" s="45"/>
    </row>
    <row r="409" spans="1:7" x14ac:dyDescent="0.2">
      <c r="A409" s="45"/>
      <c r="B409" s="45"/>
      <c r="C409" s="45"/>
      <c r="D409" s="73"/>
      <c r="E409" s="45"/>
      <c r="F409" s="45"/>
      <c r="G409" s="45"/>
    </row>
    <row r="410" spans="1:7" x14ac:dyDescent="0.2">
      <c r="A410" s="45"/>
      <c r="B410" s="45"/>
      <c r="C410" s="45"/>
      <c r="D410" s="73"/>
      <c r="E410" s="45"/>
      <c r="F410" s="45"/>
      <c r="G410" s="45"/>
    </row>
    <row r="411" spans="1:7" x14ac:dyDescent="0.2">
      <c r="A411" s="45"/>
      <c r="B411" s="45"/>
      <c r="C411" s="45"/>
      <c r="D411" s="73"/>
      <c r="E411" s="45"/>
      <c r="F411" s="45"/>
      <c r="G411" s="45"/>
    </row>
    <row r="412" spans="1:7" x14ac:dyDescent="0.2">
      <c r="A412" s="45"/>
      <c r="B412" s="45"/>
      <c r="C412" s="45"/>
      <c r="D412" s="73"/>
      <c r="E412" s="45"/>
      <c r="F412" s="45"/>
      <c r="G412" s="45"/>
    </row>
    <row r="413" spans="1:7" x14ac:dyDescent="0.2">
      <c r="A413" s="45"/>
      <c r="B413" s="45"/>
      <c r="C413" s="45"/>
      <c r="D413" s="73"/>
      <c r="E413" s="45"/>
      <c r="F413" s="45"/>
      <c r="G413" s="45"/>
    </row>
    <row r="414" spans="1:7" x14ac:dyDescent="0.2">
      <c r="A414" s="45"/>
      <c r="B414" s="45"/>
      <c r="C414" s="45"/>
      <c r="D414" s="73"/>
      <c r="E414" s="45"/>
      <c r="F414" s="45"/>
      <c r="G414" s="45"/>
    </row>
    <row r="415" spans="1:7" x14ac:dyDescent="0.2">
      <c r="A415" s="45"/>
      <c r="B415" s="45"/>
      <c r="C415" s="45"/>
      <c r="D415" s="73"/>
      <c r="E415" s="45"/>
      <c r="F415" s="45"/>
      <c r="G415" s="45"/>
    </row>
    <row r="416" spans="1:7" x14ac:dyDescent="0.2">
      <c r="A416" s="45"/>
      <c r="B416" s="45"/>
      <c r="C416" s="45"/>
      <c r="D416" s="73"/>
      <c r="E416" s="45"/>
      <c r="F416" s="45"/>
      <c r="G416" s="45"/>
    </row>
    <row r="417" spans="1:7" x14ac:dyDescent="0.2">
      <c r="A417" s="45"/>
      <c r="B417" s="45"/>
      <c r="C417" s="45"/>
      <c r="D417" s="73"/>
      <c r="E417" s="45"/>
      <c r="F417" s="45"/>
      <c r="G417" s="45"/>
    </row>
    <row r="418" spans="1:7" x14ac:dyDescent="0.2">
      <c r="A418" s="45"/>
      <c r="B418" s="45"/>
      <c r="C418" s="45"/>
      <c r="D418" s="73"/>
      <c r="E418" s="45"/>
      <c r="F418" s="45"/>
      <c r="G418" s="45"/>
    </row>
    <row r="419" spans="1:7" x14ac:dyDescent="0.2">
      <c r="A419" s="45"/>
      <c r="B419" s="45"/>
      <c r="C419" s="45"/>
      <c r="D419" s="73"/>
      <c r="E419" s="45"/>
      <c r="F419" s="45"/>
      <c r="G419" s="45"/>
    </row>
    <row r="420" spans="1:7" x14ac:dyDescent="0.2">
      <c r="A420" s="45"/>
      <c r="B420" s="45"/>
      <c r="C420" s="45"/>
      <c r="D420" s="73"/>
      <c r="E420" s="45"/>
      <c r="F420" s="45"/>
      <c r="G420" s="45"/>
    </row>
    <row r="421" spans="1:7" x14ac:dyDescent="0.2">
      <c r="A421" s="45"/>
      <c r="B421" s="45"/>
      <c r="C421" s="45"/>
      <c r="D421" s="73"/>
      <c r="E421" s="45"/>
      <c r="F421" s="45"/>
      <c r="G421" s="45"/>
    </row>
    <row r="422" spans="1:7" x14ac:dyDescent="0.2">
      <c r="A422" s="45"/>
      <c r="B422" s="45"/>
      <c r="C422" s="45"/>
      <c r="D422" s="73"/>
      <c r="E422" s="45"/>
      <c r="F422" s="45"/>
      <c r="G422" s="45"/>
    </row>
    <row r="423" spans="1:7" x14ac:dyDescent="0.2">
      <c r="A423" s="45"/>
      <c r="B423" s="45"/>
      <c r="C423" s="45"/>
      <c r="D423" s="73"/>
      <c r="E423" s="45"/>
      <c r="F423" s="45"/>
      <c r="G423" s="45"/>
    </row>
    <row r="424" spans="1:7" x14ac:dyDescent="0.2">
      <c r="A424" s="45"/>
      <c r="B424" s="45"/>
      <c r="C424" s="45"/>
      <c r="D424" s="73"/>
      <c r="E424" s="45"/>
      <c r="F424" s="45"/>
      <c r="G424" s="45"/>
    </row>
    <row r="425" spans="1:7" x14ac:dyDescent="0.2">
      <c r="A425" s="45"/>
      <c r="B425" s="45"/>
      <c r="C425" s="45"/>
      <c r="D425" s="73"/>
      <c r="E425" s="45"/>
      <c r="F425" s="45"/>
      <c r="G425" s="45"/>
    </row>
    <row r="426" spans="1:7" x14ac:dyDescent="0.2">
      <c r="A426" s="45"/>
      <c r="B426" s="45"/>
      <c r="C426" s="45"/>
      <c r="D426" s="73"/>
      <c r="E426" s="45"/>
      <c r="F426" s="45"/>
      <c r="G426" s="45"/>
    </row>
    <row r="427" spans="1:7" x14ac:dyDescent="0.2">
      <c r="A427" s="45"/>
      <c r="B427" s="45"/>
      <c r="C427" s="45"/>
      <c r="D427" s="73"/>
      <c r="E427" s="45"/>
      <c r="F427" s="45"/>
      <c r="G427" s="45"/>
    </row>
    <row r="428" spans="1:7" x14ac:dyDescent="0.2">
      <c r="A428" s="45"/>
      <c r="B428" s="45"/>
      <c r="C428" s="45"/>
      <c r="D428" s="73"/>
      <c r="E428" s="45"/>
      <c r="F428" s="45"/>
      <c r="G428" s="45"/>
    </row>
    <row r="429" spans="1:7" x14ac:dyDescent="0.2">
      <c r="A429" s="45"/>
      <c r="B429" s="45"/>
      <c r="C429" s="45"/>
      <c r="D429" s="73"/>
      <c r="E429" s="45"/>
      <c r="F429" s="45"/>
      <c r="G429" s="45"/>
    </row>
    <row r="430" spans="1:7" x14ac:dyDescent="0.2">
      <c r="A430" s="45"/>
      <c r="B430" s="45"/>
      <c r="C430" s="45"/>
      <c r="D430" s="73"/>
      <c r="E430" s="45"/>
      <c r="F430" s="45"/>
      <c r="G430" s="45"/>
    </row>
    <row r="431" spans="1:7" x14ac:dyDescent="0.2">
      <c r="A431" s="45"/>
      <c r="B431" s="45"/>
      <c r="C431" s="45"/>
      <c r="D431" s="73"/>
      <c r="E431" s="45"/>
      <c r="F431" s="45"/>
      <c r="G431" s="45"/>
    </row>
    <row r="432" spans="1:7" x14ac:dyDescent="0.2">
      <c r="A432" s="45"/>
      <c r="B432" s="45"/>
      <c r="C432" s="45"/>
      <c r="D432" s="73"/>
      <c r="E432" s="45"/>
      <c r="F432" s="45"/>
      <c r="G432" s="45"/>
    </row>
    <row r="433" spans="1:7" x14ac:dyDescent="0.2">
      <c r="A433" s="45"/>
      <c r="B433" s="45"/>
      <c r="C433" s="45"/>
      <c r="D433" s="73"/>
      <c r="E433" s="45"/>
      <c r="F433" s="45"/>
      <c r="G433" s="45"/>
    </row>
    <row r="434" spans="1:7" x14ac:dyDescent="0.2">
      <c r="A434" s="45"/>
      <c r="B434" s="45"/>
      <c r="C434" s="45"/>
      <c r="D434" s="73"/>
      <c r="E434" s="45"/>
      <c r="F434" s="45"/>
      <c r="G434" s="45"/>
    </row>
    <row r="435" spans="1:7" x14ac:dyDescent="0.2">
      <c r="A435" s="45"/>
      <c r="B435" s="45"/>
      <c r="C435" s="45"/>
      <c r="D435" s="73"/>
      <c r="E435" s="45"/>
      <c r="F435" s="45"/>
      <c r="G435" s="45"/>
    </row>
    <row r="436" spans="1:7" x14ac:dyDescent="0.2">
      <c r="A436" s="45"/>
      <c r="B436" s="45"/>
      <c r="C436" s="45"/>
      <c r="D436" s="73"/>
      <c r="E436" s="45"/>
      <c r="F436" s="45"/>
      <c r="G436" s="45"/>
    </row>
    <row r="437" spans="1:7" x14ac:dyDescent="0.2">
      <c r="A437" s="45"/>
      <c r="B437" s="45"/>
      <c r="C437" s="45"/>
      <c r="D437" s="73"/>
      <c r="E437" s="45"/>
      <c r="F437" s="45"/>
      <c r="G437" s="45"/>
    </row>
    <row r="438" spans="1:7" x14ac:dyDescent="0.2">
      <c r="A438" s="45"/>
      <c r="B438" s="45"/>
      <c r="C438" s="45"/>
      <c r="D438" s="73"/>
      <c r="E438" s="45"/>
      <c r="F438" s="45"/>
      <c r="G438" s="45"/>
    </row>
    <row r="439" spans="1:7" x14ac:dyDescent="0.2">
      <c r="A439" s="45"/>
      <c r="B439" s="45"/>
      <c r="C439" s="45"/>
      <c r="D439" s="73"/>
      <c r="E439" s="45"/>
      <c r="F439" s="45"/>
      <c r="G439" s="45"/>
    </row>
    <row r="440" spans="1:7" x14ac:dyDescent="0.2">
      <c r="A440" s="45"/>
      <c r="B440" s="45"/>
      <c r="C440" s="45"/>
      <c r="D440" s="73"/>
      <c r="E440" s="45"/>
      <c r="F440" s="45"/>
      <c r="G440" s="45"/>
    </row>
    <row r="441" spans="1:7" x14ac:dyDescent="0.2">
      <c r="A441" s="45"/>
      <c r="B441" s="45"/>
      <c r="C441" s="45"/>
      <c r="D441" s="73"/>
      <c r="E441" s="45"/>
      <c r="F441" s="45"/>
      <c r="G441" s="45"/>
    </row>
    <row r="442" spans="1:7" x14ac:dyDescent="0.2">
      <c r="A442" s="45"/>
      <c r="B442" s="45"/>
      <c r="C442" s="45"/>
      <c r="D442" s="73"/>
      <c r="E442" s="45"/>
      <c r="F442" s="45"/>
      <c r="G442" s="45"/>
    </row>
    <row r="443" spans="1:7" x14ac:dyDescent="0.2">
      <c r="A443" s="45"/>
      <c r="B443" s="45"/>
      <c r="C443" s="45"/>
      <c r="D443" s="73"/>
      <c r="E443" s="45"/>
      <c r="F443" s="74"/>
      <c r="G443" s="45"/>
    </row>
    <row r="444" spans="1:7" x14ac:dyDescent="0.2">
      <c r="A444" s="45"/>
      <c r="B444" s="45"/>
      <c r="C444" s="45"/>
      <c r="D444" s="73"/>
      <c r="E444" s="45"/>
      <c r="F444" s="74"/>
      <c r="G444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D83B4-6202-2D4E-A904-228E595527CD}">
  <dimension ref="A1:W102"/>
  <sheetViews>
    <sheetView topLeftCell="D1" workbookViewId="0">
      <selection activeCell="E2" sqref="E2"/>
    </sheetView>
  </sheetViews>
  <sheetFormatPr baseColWidth="10" defaultRowHeight="16" x14ac:dyDescent="0.2"/>
  <cols>
    <col min="4" max="4" width="12.6640625" bestFit="1" customWidth="1"/>
  </cols>
  <sheetData>
    <row r="1" spans="1:23" x14ac:dyDescent="0.2">
      <c r="A1" s="45" t="s">
        <v>183</v>
      </c>
      <c r="B1" s="45" t="s">
        <v>158</v>
      </c>
      <c r="C1" s="45" t="s">
        <v>159</v>
      </c>
      <c r="D1" s="45" t="s">
        <v>160</v>
      </c>
      <c r="E1" s="45" t="s">
        <v>161</v>
      </c>
      <c r="F1" s="45" t="s">
        <v>162</v>
      </c>
      <c r="G1" s="45" t="s">
        <v>160</v>
      </c>
      <c r="H1" s="45" t="s">
        <v>163</v>
      </c>
      <c r="I1" s="45" t="s">
        <v>164</v>
      </c>
      <c r="J1" s="45" t="s">
        <v>160</v>
      </c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x14ac:dyDescent="0.2">
      <c r="A2" s="46">
        <v>24.1</v>
      </c>
      <c r="B2" s="47">
        <v>1159.2474999999999</v>
      </c>
      <c r="C2" s="47">
        <v>786.77958100000001</v>
      </c>
      <c r="D2" s="47">
        <v>27937.864799999999</v>
      </c>
      <c r="E2" s="48">
        <v>2165.828</v>
      </c>
      <c r="F2" s="48">
        <v>1630.1030000000001</v>
      </c>
      <c r="G2" s="48">
        <v>52196.4548</v>
      </c>
      <c r="H2" s="49">
        <v>742.96375</v>
      </c>
      <c r="I2" s="49">
        <v>340.91699999999997</v>
      </c>
      <c r="J2" s="49">
        <v>17905.4264</v>
      </c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x14ac:dyDescent="0.2">
      <c r="A3" s="50">
        <v>25</v>
      </c>
      <c r="B3" s="51">
        <v>1703.9907499999999</v>
      </c>
      <c r="C3" s="51">
        <v>1158.94622</v>
      </c>
      <c r="D3" s="51">
        <v>42599.768799999998</v>
      </c>
      <c r="E3" s="52">
        <v>3057.3878</v>
      </c>
      <c r="F3" s="52">
        <v>1811.93</v>
      </c>
      <c r="G3" s="52">
        <v>76434.695000000007</v>
      </c>
      <c r="H3" s="53">
        <v>973.70974999999999</v>
      </c>
      <c r="I3" s="53">
        <v>688.51689999999996</v>
      </c>
      <c r="J3" s="53">
        <v>24342.7438</v>
      </c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x14ac:dyDescent="0.2">
      <c r="A4" s="50">
        <v>25.9</v>
      </c>
      <c r="B4" s="51">
        <v>1985.8074999999999</v>
      </c>
      <c r="C4" s="51">
        <v>1339.41985</v>
      </c>
      <c r="D4" s="51">
        <v>51432.414299999997</v>
      </c>
      <c r="E4" s="52">
        <v>2818.9270000000001</v>
      </c>
      <c r="F4" s="52">
        <v>2819.6860000000001</v>
      </c>
      <c r="G4" s="52">
        <v>73010.209300000002</v>
      </c>
      <c r="H4" s="53">
        <v>1301.25875</v>
      </c>
      <c r="I4" s="53">
        <v>709.77750000000003</v>
      </c>
      <c r="J4" s="53">
        <v>33702.601600000002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1:23" x14ac:dyDescent="0.2">
      <c r="A5" s="50">
        <v>26.9</v>
      </c>
      <c r="B5" s="51">
        <v>2331.21</v>
      </c>
      <c r="C5" s="51">
        <v>1374.04909</v>
      </c>
      <c r="D5" s="51">
        <v>62709.548999999999</v>
      </c>
      <c r="E5" s="52">
        <v>3618.2582000000002</v>
      </c>
      <c r="F5" s="52">
        <v>2489.3110000000001</v>
      </c>
      <c r="G5" s="52">
        <v>97331.145600000003</v>
      </c>
      <c r="H5" s="53">
        <v>695.75400000000002</v>
      </c>
      <c r="I5" s="53">
        <v>795.19880000000001</v>
      </c>
      <c r="J5" s="53">
        <v>18715.782599999999</v>
      </c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23" x14ac:dyDescent="0.2">
      <c r="A6" s="50">
        <v>27.9</v>
      </c>
      <c r="B6" s="51">
        <v>1660.1610000000001</v>
      </c>
      <c r="C6" s="51">
        <v>908.005718</v>
      </c>
      <c r="D6" s="51">
        <v>46318.491900000001</v>
      </c>
      <c r="E6" s="52">
        <v>4774.5182000000004</v>
      </c>
      <c r="F6" s="52">
        <v>3466.1239999999998</v>
      </c>
      <c r="G6" s="52">
        <v>133209.05799999999</v>
      </c>
      <c r="H6" s="53">
        <v>1216.0767499999999</v>
      </c>
      <c r="I6" s="53">
        <v>669.65989999999999</v>
      </c>
      <c r="J6" s="53">
        <v>33928.541299999997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3" x14ac:dyDescent="0.2">
      <c r="A7" s="50">
        <v>28.9</v>
      </c>
      <c r="B7" s="51">
        <v>2866.0075000000002</v>
      </c>
      <c r="C7" s="51">
        <v>595.31375800000001</v>
      </c>
      <c r="D7" s="51">
        <v>82827.616800000003</v>
      </c>
      <c r="E7" s="52">
        <v>4987.6376</v>
      </c>
      <c r="F7" s="52">
        <v>3095.9810000000002</v>
      </c>
      <c r="G7" s="52">
        <v>144142.72700000001</v>
      </c>
      <c r="H7" s="53">
        <v>1081.70975</v>
      </c>
      <c r="I7" s="53">
        <v>900.70330000000001</v>
      </c>
      <c r="J7" s="53">
        <v>31261.411800000002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 x14ac:dyDescent="0.2">
      <c r="A8" s="50">
        <v>30</v>
      </c>
      <c r="B8" s="51">
        <v>4136.5174999999999</v>
      </c>
      <c r="C8" s="51">
        <v>898.04160200000001</v>
      </c>
      <c r="D8" s="51">
        <v>124095.52499999999</v>
      </c>
      <c r="E8" s="52">
        <v>6101.6080000000002</v>
      </c>
      <c r="F8" s="52">
        <v>3034.424</v>
      </c>
      <c r="G8" s="52">
        <v>183048.24</v>
      </c>
      <c r="H8" s="53">
        <v>1150.4905000000001</v>
      </c>
      <c r="I8" s="53">
        <v>627.5394</v>
      </c>
      <c r="J8" s="53">
        <v>34514.714999999997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 x14ac:dyDescent="0.2">
      <c r="A9" s="50">
        <v>31.1</v>
      </c>
      <c r="B9" s="51">
        <v>4367.5950000000003</v>
      </c>
      <c r="C9" s="51">
        <v>1854.1795199999999</v>
      </c>
      <c r="D9" s="51">
        <v>135832.20499999999</v>
      </c>
      <c r="E9" s="52">
        <v>7593.5079999999998</v>
      </c>
      <c r="F9" s="52">
        <v>3266.683</v>
      </c>
      <c r="G9" s="52">
        <v>236158.09899999999</v>
      </c>
      <c r="H9" s="53">
        <v>1208.4849999999999</v>
      </c>
      <c r="I9" s="53">
        <v>872.41359999999997</v>
      </c>
      <c r="J9" s="53">
        <v>37583.883500000004</v>
      </c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 x14ac:dyDescent="0.2">
      <c r="A10" s="50">
        <v>32.200000000000003</v>
      </c>
      <c r="B10" s="51">
        <v>3303.855</v>
      </c>
      <c r="C10" s="51">
        <v>1549.1278</v>
      </c>
      <c r="D10" s="51">
        <v>106384.13099999999</v>
      </c>
      <c r="E10" s="52">
        <v>7772.2417999999998</v>
      </c>
      <c r="F10" s="52">
        <v>5546.8230000000003</v>
      </c>
      <c r="G10" s="52">
        <v>250266.18599999999</v>
      </c>
      <c r="H10" s="53">
        <v>1507.7617499999999</v>
      </c>
      <c r="I10" s="53">
        <v>723.52800000000002</v>
      </c>
      <c r="J10" s="53">
        <v>48549.928399999997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 x14ac:dyDescent="0.2">
      <c r="A11" s="50">
        <v>33.4</v>
      </c>
      <c r="B11" s="51">
        <v>4829.5474999999997</v>
      </c>
      <c r="C11" s="51">
        <v>2007.6075800000001</v>
      </c>
      <c r="D11" s="51">
        <v>161306.88699999999</v>
      </c>
      <c r="E11" s="52">
        <v>9385.9560000000001</v>
      </c>
      <c r="F11" s="52">
        <v>4275.9780000000001</v>
      </c>
      <c r="G11" s="52">
        <v>313490.93</v>
      </c>
      <c r="H11" s="53">
        <v>1644.5709999999999</v>
      </c>
      <c r="I11" s="53">
        <v>912.59810000000004</v>
      </c>
      <c r="J11" s="53">
        <v>54928.671399999999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x14ac:dyDescent="0.2">
      <c r="A12" s="50">
        <v>34.6</v>
      </c>
      <c r="B12" s="51">
        <v>5490.79</v>
      </c>
      <c r="C12" s="51">
        <v>1442.6943200000001</v>
      </c>
      <c r="D12" s="51">
        <v>189981.334</v>
      </c>
      <c r="E12" s="52">
        <v>12333.386</v>
      </c>
      <c r="F12" s="52">
        <v>7366.6970000000001</v>
      </c>
      <c r="G12" s="52">
        <v>426735.15600000002</v>
      </c>
      <c r="H12" s="53">
        <v>1822.5250000000001</v>
      </c>
      <c r="I12" s="53">
        <v>573.77610000000004</v>
      </c>
      <c r="J12" s="53">
        <v>63059.364999999998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 x14ac:dyDescent="0.2">
      <c r="A13" s="50">
        <v>35.9</v>
      </c>
      <c r="B13" s="51">
        <v>6731.9849999999997</v>
      </c>
      <c r="C13" s="51">
        <v>1450.8915400000001</v>
      </c>
      <c r="D13" s="51">
        <v>241678.26199999999</v>
      </c>
      <c r="E13" s="52">
        <v>14497.132</v>
      </c>
      <c r="F13" s="52">
        <v>8605.5450000000001</v>
      </c>
      <c r="G13" s="52">
        <v>520447.03899999999</v>
      </c>
      <c r="H13" s="53">
        <v>2299.7624999999998</v>
      </c>
      <c r="I13" s="53">
        <v>820.59550000000002</v>
      </c>
      <c r="J13" s="53">
        <v>82561.473800000007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 x14ac:dyDescent="0.2">
      <c r="A14" s="50">
        <v>37.200000000000003</v>
      </c>
      <c r="B14" s="51">
        <v>7109.05</v>
      </c>
      <c r="C14" s="51">
        <v>1805.22181</v>
      </c>
      <c r="D14" s="51">
        <v>264456.65999999997</v>
      </c>
      <c r="E14" s="52">
        <v>17853.394</v>
      </c>
      <c r="F14" s="52">
        <v>11621.23</v>
      </c>
      <c r="G14" s="52">
        <v>664146.25699999998</v>
      </c>
      <c r="H14" s="53">
        <v>3519.19</v>
      </c>
      <c r="I14" s="53">
        <v>1068.248</v>
      </c>
      <c r="J14" s="53">
        <v>130913.868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</row>
    <row r="15" spans="1:23" x14ac:dyDescent="0.2">
      <c r="A15" s="50">
        <v>38.5</v>
      </c>
      <c r="B15" s="51">
        <v>8469.7950000000001</v>
      </c>
      <c r="C15" s="51">
        <v>1686.08053</v>
      </c>
      <c r="D15" s="51">
        <v>326087.10800000001</v>
      </c>
      <c r="E15" s="52">
        <v>17106.866000000002</v>
      </c>
      <c r="F15" s="52">
        <v>9002.0360000000001</v>
      </c>
      <c r="G15" s="52">
        <v>658614.34100000001</v>
      </c>
      <c r="H15" s="53">
        <v>2959.96</v>
      </c>
      <c r="I15" s="53">
        <v>1364.5350000000001</v>
      </c>
      <c r="J15" s="53">
        <v>113958.46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</row>
    <row r="16" spans="1:23" x14ac:dyDescent="0.2">
      <c r="A16" s="50">
        <v>40</v>
      </c>
      <c r="B16" s="51">
        <v>10753.96</v>
      </c>
      <c r="C16" s="51">
        <v>1473.64922</v>
      </c>
      <c r="D16" s="51">
        <v>430158.4</v>
      </c>
      <c r="E16" s="52">
        <v>20123.802</v>
      </c>
      <c r="F16" s="52">
        <v>9526.8729999999996</v>
      </c>
      <c r="G16" s="52">
        <v>804952.08</v>
      </c>
      <c r="H16" s="53">
        <v>4001.8274999999999</v>
      </c>
      <c r="I16" s="53">
        <v>1942.885</v>
      </c>
      <c r="J16" s="53">
        <v>160073.1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pans="1:23" x14ac:dyDescent="0.2">
      <c r="A17" s="50">
        <v>41.4</v>
      </c>
      <c r="B17" s="51">
        <v>13928.25</v>
      </c>
      <c r="C17" s="51">
        <v>3496.48749</v>
      </c>
      <c r="D17" s="51">
        <v>576629.55000000005</v>
      </c>
      <c r="E17" s="52">
        <v>26495.804</v>
      </c>
      <c r="F17" s="52">
        <v>12295.21</v>
      </c>
      <c r="G17" s="52">
        <v>1096926.29</v>
      </c>
      <c r="H17" s="53">
        <v>4802.4375</v>
      </c>
      <c r="I17" s="53">
        <v>1416.0509999999999</v>
      </c>
      <c r="J17" s="53">
        <v>198820.913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3" x14ac:dyDescent="0.2">
      <c r="A18" s="50">
        <v>42.9</v>
      </c>
      <c r="B18" s="51">
        <v>15251.125</v>
      </c>
      <c r="C18" s="51">
        <v>1962.7751499999999</v>
      </c>
      <c r="D18" s="51">
        <v>654273.26300000004</v>
      </c>
      <c r="E18" s="52">
        <v>29098.2</v>
      </c>
      <c r="F18" s="52">
        <v>12774.5</v>
      </c>
      <c r="G18" s="52">
        <v>1248312.78</v>
      </c>
      <c r="H18" s="53">
        <v>5207.5950000000003</v>
      </c>
      <c r="I18" s="53">
        <v>2116.3009999999999</v>
      </c>
      <c r="J18" s="53">
        <v>223405.826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  <row r="19" spans="1:23" x14ac:dyDescent="0.2">
      <c r="A19" s="50">
        <v>44.5</v>
      </c>
      <c r="B19" s="51">
        <v>15749.125</v>
      </c>
      <c r="C19" s="51">
        <v>2596.0830099999998</v>
      </c>
      <c r="D19" s="51">
        <v>700836.06299999997</v>
      </c>
      <c r="E19" s="52">
        <v>30638.76</v>
      </c>
      <c r="F19" s="52">
        <v>14669.76</v>
      </c>
      <c r="G19" s="52">
        <v>1363424.82</v>
      </c>
      <c r="H19" s="53">
        <v>6258.39</v>
      </c>
      <c r="I19" s="53">
        <v>2503.748</v>
      </c>
      <c r="J19" s="53">
        <v>278498.35499999998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</row>
    <row r="20" spans="1:23" x14ac:dyDescent="0.2">
      <c r="A20" s="50">
        <v>46.1</v>
      </c>
      <c r="B20" s="51">
        <v>16429.525000000001</v>
      </c>
      <c r="C20" s="51">
        <v>943.88267800000006</v>
      </c>
      <c r="D20" s="51">
        <v>757401.103</v>
      </c>
      <c r="E20" s="52">
        <v>34018.1</v>
      </c>
      <c r="F20" s="52">
        <v>14690.18</v>
      </c>
      <c r="G20" s="52">
        <v>1568234.41</v>
      </c>
      <c r="H20" s="53">
        <v>9088.09</v>
      </c>
      <c r="I20" s="53">
        <v>4248.7299999999996</v>
      </c>
      <c r="J20" s="53">
        <v>418960.94900000002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</row>
    <row r="21" spans="1:23" x14ac:dyDescent="0.2">
      <c r="A21" s="50">
        <v>47.8</v>
      </c>
      <c r="B21" s="51">
        <v>20860.224999999999</v>
      </c>
      <c r="C21" s="51">
        <v>3409.9656799999998</v>
      </c>
      <c r="D21" s="51">
        <v>997118.755</v>
      </c>
      <c r="E21" s="52">
        <v>40594.559999999998</v>
      </c>
      <c r="F21" s="52">
        <v>18069.599999999999</v>
      </c>
      <c r="G21" s="52">
        <v>1940419.97</v>
      </c>
      <c r="H21" s="53">
        <v>11002.9625</v>
      </c>
      <c r="I21" s="53">
        <v>3104.0349999999999</v>
      </c>
      <c r="J21" s="53">
        <v>525941.60800000001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</row>
    <row r="22" spans="1:23" x14ac:dyDescent="0.2">
      <c r="A22" s="50">
        <v>49.6</v>
      </c>
      <c r="B22" s="51">
        <v>22956.775000000001</v>
      </c>
      <c r="C22" s="51">
        <v>4483.4836500000001</v>
      </c>
      <c r="D22" s="51">
        <v>1138656.04</v>
      </c>
      <c r="E22" s="52">
        <v>42553.9</v>
      </c>
      <c r="F22" s="52">
        <v>20132.7</v>
      </c>
      <c r="G22" s="52">
        <v>2110673.44</v>
      </c>
      <c r="H22" s="53">
        <v>11894.877500000001</v>
      </c>
      <c r="I22" s="53">
        <v>2722.8229999999999</v>
      </c>
      <c r="J22" s="53">
        <v>589985.924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</row>
    <row r="23" spans="1:23" x14ac:dyDescent="0.2">
      <c r="A23" s="50">
        <v>51.4</v>
      </c>
      <c r="B23" s="51">
        <v>24275.974999999999</v>
      </c>
      <c r="C23" s="51">
        <v>1487.10897</v>
      </c>
      <c r="D23" s="51">
        <v>1247785.1200000001</v>
      </c>
      <c r="E23" s="52">
        <v>48394.82</v>
      </c>
      <c r="F23" s="52">
        <v>18273.849999999999</v>
      </c>
      <c r="G23" s="52">
        <v>2487493.75</v>
      </c>
      <c r="H23" s="53">
        <v>13621.025</v>
      </c>
      <c r="I23" s="53">
        <v>946.6671</v>
      </c>
      <c r="J23" s="53">
        <v>700120.68500000006</v>
      </c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</row>
    <row r="24" spans="1:23" x14ac:dyDescent="0.2">
      <c r="A24" s="50">
        <v>53.3</v>
      </c>
      <c r="B24" s="51">
        <v>29317.674999999999</v>
      </c>
      <c r="C24" s="51">
        <v>5891.6901900000003</v>
      </c>
      <c r="D24" s="51">
        <v>1562632.08</v>
      </c>
      <c r="E24" s="52">
        <v>51294.879999999997</v>
      </c>
      <c r="F24" s="52">
        <v>22529.119999999999</v>
      </c>
      <c r="G24" s="52">
        <v>2734017.1</v>
      </c>
      <c r="H24" s="53">
        <v>16219.05</v>
      </c>
      <c r="I24" s="53">
        <v>4228.03</v>
      </c>
      <c r="J24" s="53">
        <v>864475.36499999999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</row>
    <row r="25" spans="1:23" x14ac:dyDescent="0.2">
      <c r="A25" s="50">
        <v>55.2</v>
      </c>
      <c r="B25" s="51">
        <v>31332.674999999999</v>
      </c>
      <c r="C25" s="51">
        <v>6518.0915299999997</v>
      </c>
      <c r="D25" s="51">
        <v>1729563.66</v>
      </c>
      <c r="E25" s="52">
        <v>62585.08</v>
      </c>
      <c r="F25" s="52">
        <v>20914.91</v>
      </c>
      <c r="G25" s="52">
        <v>3454696.42</v>
      </c>
      <c r="H25" s="53">
        <v>18010.325000000001</v>
      </c>
      <c r="I25" s="53">
        <v>4374.6390000000001</v>
      </c>
      <c r="J25" s="53">
        <v>994169.94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</row>
    <row r="26" spans="1:23" x14ac:dyDescent="0.2">
      <c r="A26" s="50">
        <v>57.3</v>
      </c>
      <c r="B26" s="51">
        <v>34240.25</v>
      </c>
      <c r="C26" s="51">
        <v>2670.3325399999999</v>
      </c>
      <c r="D26" s="51">
        <v>1961966.33</v>
      </c>
      <c r="E26" s="52">
        <v>69717.960000000006</v>
      </c>
      <c r="F26" s="52">
        <v>22638.78</v>
      </c>
      <c r="G26" s="52">
        <v>3994839.11</v>
      </c>
      <c r="H26" s="53">
        <v>21155.275000000001</v>
      </c>
      <c r="I26" s="53">
        <v>2754.9050000000002</v>
      </c>
      <c r="J26" s="53">
        <v>1212197.26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</row>
    <row r="27" spans="1:23" x14ac:dyDescent="0.2">
      <c r="A27" s="50">
        <v>59.4</v>
      </c>
      <c r="B27" s="51">
        <v>42804.3</v>
      </c>
      <c r="C27" s="51">
        <v>9731.9575600000007</v>
      </c>
      <c r="D27" s="51">
        <v>2542575.42</v>
      </c>
      <c r="E27" s="52">
        <v>77063.5</v>
      </c>
      <c r="F27" s="52">
        <v>28937.29</v>
      </c>
      <c r="G27" s="52">
        <v>4577571.9000000004</v>
      </c>
      <c r="H27" s="53">
        <v>24111.525000000001</v>
      </c>
      <c r="I27" s="53">
        <v>5366.1270000000004</v>
      </c>
      <c r="J27" s="53">
        <v>1432224.59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3" x14ac:dyDescent="0.2">
      <c r="A28" s="50">
        <v>61.5</v>
      </c>
      <c r="B28" s="51">
        <v>47506.9</v>
      </c>
      <c r="C28" s="51">
        <v>6908.7860099999998</v>
      </c>
      <c r="D28" s="51">
        <v>2921674.35</v>
      </c>
      <c r="E28" s="52">
        <v>81353.7</v>
      </c>
      <c r="F28" s="52">
        <v>28311.83</v>
      </c>
      <c r="G28" s="52">
        <v>5003252.55</v>
      </c>
      <c r="H28" s="53">
        <v>29342.224999999999</v>
      </c>
      <c r="I28" s="53">
        <v>6887.9260000000004</v>
      </c>
      <c r="J28" s="53">
        <v>1804546.84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</row>
    <row r="29" spans="1:23" x14ac:dyDescent="0.2">
      <c r="A29" s="50">
        <v>63.8</v>
      </c>
      <c r="B29" s="51">
        <v>54702.15</v>
      </c>
      <c r="C29" s="51">
        <v>7977.65247</v>
      </c>
      <c r="D29" s="51">
        <v>3489997.17</v>
      </c>
      <c r="E29" s="52">
        <v>89114.14</v>
      </c>
      <c r="F29" s="52">
        <v>33769.949999999997</v>
      </c>
      <c r="G29" s="52">
        <v>5685482.1299999999</v>
      </c>
      <c r="H29" s="53">
        <v>32497.75</v>
      </c>
      <c r="I29" s="53">
        <v>6260.576</v>
      </c>
      <c r="J29" s="53">
        <v>2073356.45</v>
      </c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</row>
    <row r="30" spans="1:23" x14ac:dyDescent="0.2">
      <c r="A30" s="50">
        <v>66.099999999999994</v>
      </c>
      <c r="B30" s="51">
        <v>61993.074999999997</v>
      </c>
      <c r="C30" s="51">
        <v>8439.8862800000006</v>
      </c>
      <c r="D30" s="51">
        <v>4097742.26</v>
      </c>
      <c r="E30" s="52">
        <v>98421.92</v>
      </c>
      <c r="F30" s="52">
        <v>29042.28</v>
      </c>
      <c r="G30" s="52">
        <v>6505688.9100000001</v>
      </c>
      <c r="H30" s="53">
        <v>38357.125</v>
      </c>
      <c r="I30" s="53">
        <v>9979.009</v>
      </c>
      <c r="J30" s="53">
        <v>2535405.96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</row>
    <row r="31" spans="1:23" x14ac:dyDescent="0.2">
      <c r="A31" s="50">
        <v>68.5</v>
      </c>
      <c r="B31" s="51">
        <v>68115.274999999994</v>
      </c>
      <c r="C31" s="51">
        <v>8615.4186300000001</v>
      </c>
      <c r="D31" s="51">
        <v>4665896.34</v>
      </c>
      <c r="E31" s="52">
        <v>105552.2</v>
      </c>
      <c r="F31" s="52">
        <v>34738.31</v>
      </c>
      <c r="G31" s="52">
        <v>7230325.7000000002</v>
      </c>
      <c r="H31" s="53">
        <v>44642.824999999997</v>
      </c>
      <c r="I31" s="53">
        <v>11339.17</v>
      </c>
      <c r="J31" s="53">
        <v>3058033.51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</row>
    <row r="32" spans="1:23" x14ac:dyDescent="0.2">
      <c r="A32" s="50">
        <v>71</v>
      </c>
      <c r="B32" s="51">
        <v>70058.25</v>
      </c>
      <c r="C32" s="51">
        <v>13307.5191</v>
      </c>
      <c r="D32" s="51">
        <v>4974135.75</v>
      </c>
      <c r="E32" s="52">
        <v>122173.38</v>
      </c>
      <c r="F32" s="52">
        <v>42802.1</v>
      </c>
      <c r="G32" s="52">
        <v>8674309.9800000004</v>
      </c>
      <c r="H32" s="53">
        <v>56252.824999999997</v>
      </c>
      <c r="I32" s="53">
        <v>12729.94</v>
      </c>
      <c r="J32" s="53">
        <v>3993950.58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</row>
    <row r="33" spans="1:23" x14ac:dyDescent="0.2">
      <c r="A33" s="50">
        <v>73.7</v>
      </c>
      <c r="B33" s="51">
        <v>87073.975000000006</v>
      </c>
      <c r="C33" s="51">
        <v>10006.245199999999</v>
      </c>
      <c r="D33" s="51">
        <v>6417351.96</v>
      </c>
      <c r="E33" s="52">
        <v>133566.5</v>
      </c>
      <c r="F33" s="52">
        <v>43791.1</v>
      </c>
      <c r="G33" s="52">
        <v>9843851.0500000007</v>
      </c>
      <c r="H33" s="53">
        <v>65367.3</v>
      </c>
      <c r="I33" s="53">
        <v>15073.41</v>
      </c>
      <c r="J33" s="53">
        <v>4817570.01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1:23" x14ac:dyDescent="0.2">
      <c r="A34" s="50">
        <v>76.400000000000006</v>
      </c>
      <c r="B34" s="51">
        <v>99092.074999999997</v>
      </c>
      <c r="C34" s="51">
        <v>12707.9205</v>
      </c>
      <c r="D34" s="51">
        <v>7570634.5300000003</v>
      </c>
      <c r="E34" s="52">
        <v>146840.4</v>
      </c>
      <c r="F34" s="52">
        <v>39432.730000000003</v>
      </c>
      <c r="G34" s="52">
        <v>11218606.6</v>
      </c>
      <c r="H34" s="53">
        <v>75475.875</v>
      </c>
      <c r="I34" s="53">
        <v>10549.67</v>
      </c>
      <c r="J34" s="53">
        <v>5766356.8499999996</v>
      </c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5" spans="1:23" x14ac:dyDescent="0.2">
      <c r="A35" s="50">
        <v>79.099999999999994</v>
      </c>
      <c r="B35" s="51">
        <v>104582.175</v>
      </c>
      <c r="C35" s="51">
        <v>14069.213100000001</v>
      </c>
      <c r="D35" s="51">
        <v>8272450.04</v>
      </c>
      <c r="E35" s="52">
        <v>152861.38</v>
      </c>
      <c r="F35" s="52">
        <v>54231.31</v>
      </c>
      <c r="G35" s="52">
        <v>12091335.199999999</v>
      </c>
      <c r="H35" s="53">
        <v>84795.15</v>
      </c>
      <c r="I35" s="53">
        <v>14241.6</v>
      </c>
      <c r="J35" s="53">
        <v>6707296.3700000001</v>
      </c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</row>
    <row r="36" spans="1:23" x14ac:dyDescent="0.2">
      <c r="A36" s="50">
        <v>82</v>
      </c>
      <c r="B36" s="51">
        <v>120000</v>
      </c>
      <c r="C36" s="51">
        <v>12256.3863</v>
      </c>
      <c r="D36" s="51">
        <v>9840000</v>
      </c>
      <c r="E36" s="52">
        <v>170323.6</v>
      </c>
      <c r="F36" s="52">
        <v>50149.64</v>
      </c>
      <c r="G36" s="52">
        <v>13966535.199999999</v>
      </c>
      <c r="H36" s="53">
        <v>101120.27499999999</v>
      </c>
      <c r="I36" s="53">
        <v>15883.67</v>
      </c>
      <c r="J36" s="53">
        <v>8291862.5499999998</v>
      </c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1:23" x14ac:dyDescent="0.2">
      <c r="A37" s="50">
        <v>85.1</v>
      </c>
      <c r="B37" s="51">
        <v>132137.25</v>
      </c>
      <c r="C37" s="51">
        <v>18173.783200000002</v>
      </c>
      <c r="D37" s="51">
        <v>11244880</v>
      </c>
      <c r="E37" s="52">
        <v>187124.2</v>
      </c>
      <c r="F37" s="52">
        <v>46747.31</v>
      </c>
      <c r="G37" s="52">
        <v>15924269.4</v>
      </c>
      <c r="H37" s="53">
        <v>117066.7</v>
      </c>
      <c r="I37" s="53">
        <v>23500.16</v>
      </c>
      <c r="J37" s="53">
        <v>9962376.1699999999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</row>
    <row r="38" spans="1:23" x14ac:dyDescent="0.2">
      <c r="A38" s="50">
        <v>88.2</v>
      </c>
      <c r="B38" s="51">
        <v>153591.75</v>
      </c>
      <c r="C38" s="51">
        <v>10405.561100000001</v>
      </c>
      <c r="D38" s="51">
        <v>13546792.4</v>
      </c>
      <c r="E38" s="52">
        <v>201940.2</v>
      </c>
      <c r="F38" s="52">
        <v>52793.08</v>
      </c>
      <c r="G38" s="52">
        <v>17811125.600000001</v>
      </c>
      <c r="H38" s="53">
        <v>133816.25</v>
      </c>
      <c r="I38" s="53">
        <v>18365.580000000002</v>
      </c>
      <c r="J38" s="53">
        <v>11802593.300000001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</row>
    <row r="39" spans="1:23" x14ac:dyDescent="0.2">
      <c r="A39" s="50">
        <v>91.4</v>
      </c>
      <c r="B39" s="51">
        <v>162191.75</v>
      </c>
      <c r="C39" s="51">
        <v>14693.000400000001</v>
      </c>
      <c r="D39" s="51">
        <v>14824326</v>
      </c>
      <c r="E39" s="52">
        <v>220902</v>
      </c>
      <c r="F39" s="52">
        <v>55472.76</v>
      </c>
      <c r="G39" s="52">
        <v>20190442.800000001</v>
      </c>
      <c r="H39" s="53">
        <v>149399</v>
      </c>
      <c r="I39" s="53">
        <v>21886.959999999999</v>
      </c>
      <c r="J39" s="53">
        <v>13655068.6</v>
      </c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1:23" x14ac:dyDescent="0.2">
      <c r="A40" s="50">
        <v>94.7</v>
      </c>
      <c r="B40" s="51">
        <v>183590</v>
      </c>
      <c r="C40" s="51">
        <v>12235.9223</v>
      </c>
      <c r="D40" s="51">
        <v>17385973</v>
      </c>
      <c r="E40" s="52">
        <v>246489.60000000001</v>
      </c>
      <c r="F40" s="52">
        <v>58282.36</v>
      </c>
      <c r="G40" s="52">
        <v>23342565.100000001</v>
      </c>
      <c r="H40" s="53">
        <v>169572.5</v>
      </c>
      <c r="I40" s="53">
        <v>21065.66</v>
      </c>
      <c r="J40" s="53">
        <v>16058515.800000001</v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</row>
    <row r="41" spans="1:23" x14ac:dyDescent="0.2">
      <c r="A41" s="50">
        <v>98.2</v>
      </c>
      <c r="B41" s="51">
        <v>204849</v>
      </c>
      <c r="C41" s="51">
        <v>23841.125400000001</v>
      </c>
      <c r="D41" s="51">
        <v>20116171.800000001</v>
      </c>
      <c r="E41" s="52">
        <v>252990</v>
      </c>
      <c r="F41" s="52">
        <v>57453.19</v>
      </c>
      <c r="G41" s="52">
        <v>24843618</v>
      </c>
      <c r="H41" s="53">
        <v>191070.25</v>
      </c>
      <c r="I41" s="53">
        <v>30953.07</v>
      </c>
      <c r="J41" s="53">
        <v>18763098.600000001</v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</row>
    <row r="42" spans="1:23" x14ac:dyDescent="0.2">
      <c r="A42" s="50">
        <v>101.8</v>
      </c>
      <c r="B42" s="51">
        <v>220921.25</v>
      </c>
      <c r="C42" s="51">
        <v>14487.616</v>
      </c>
      <c r="D42" s="51">
        <v>22489783.300000001</v>
      </c>
      <c r="E42" s="52">
        <v>271112.8</v>
      </c>
      <c r="F42" s="52">
        <v>51228.9</v>
      </c>
      <c r="G42" s="52">
        <v>27599283</v>
      </c>
      <c r="H42" s="53">
        <v>210269.5</v>
      </c>
      <c r="I42" s="53">
        <v>30241.81</v>
      </c>
      <c r="J42" s="53">
        <v>21405435.100000001</v>
      </c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1:23" x14ac:dyDescent="0.2">
      <c r="A43" s="50">
        <v>105.5</v>
      </c>
      <c r="B43" s="51">
        <v>235545.75</v>
      </c>
      <c r="C43" s="51">
        <v>20644.323</v>
      </c>
      <c r="D43" s="51">
        <v>24850076.600000001</v>
      </c>
      <c r="E43" s="52">
        <v>285759.59999999998</v>
      </c>
      <c r="F43" s="52">
        <v>63650.559999999998</v>
      </c>
      <c r="G43" s="52">
        <v>30147637.800000001</v>
      </c>
      <c r="H43" s="53">
        <v>232326.5</v>
      </c>
      <c r="I43" s="53">
        <v>22738.01</v>
      </c>
      <c r="J43" s="53">
        <v>24510445.800000001</v>
      </c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</row>
    <row r="44" spans="1:23" x14ac:dyDescent="0.2">
      <c r="A44" s="50">
        <v>109.4</v>
      </c>
      <c r="B44" s="51">
        <v>263001</v>
      </c>
      <c r="C44" s="51">
        <v>27281.540300000001</v>
      </c>
      <c r="D44" s="51">
        <v>28772309.399999999</v>
      </c>
      <c r="E44" s="52">
        <v>311180.79999999999</v>
      </c>
      <c r="F44" s="52">
        <v>56513.69</v>
      </c>
      <c r="G44" s="52">
        <v>34043179.5</v>
      </c>
      <c r="H44" s="53">
        <v>259625.25</v>
      </c>
      <c r="I44" s="53">
        <v>34939.4</v>
      </c>
      <c r="J44" s="53">
        <v>28403002.399999999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</row>
    <row r="45" spans="1:23" x14ac:dyDescent="0.2">
      <c r="A45" s="50">
        <v>113.4</v>
      </c>
      <c r="B45" s="51">
        <v>283481.25</v>
      </c>
      <c r="C45" s="51">
        <v>27591.5324</v>
      </c>
      <c r="D45" s="51">
        <v>32146773.800000001</v>
      </c>
      <c r="E45" s="52">
        <v>318444.59999999998</v>
      </c>
      <c r="F45" s="52">
        <v>51825.41</v>
      </c>
      <c r="G45" s="52">
        <v>36111617.600000001</v>
      </c>
      <c r="H45" s="53">
        <v>289144.75</v>
      </c>
      <c r="I45" s="53">
        <v>31331.48</v>
      </c>
      <c r="J45" s="53">
        <v>32789014.699999999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</row>
    <row r="46" spans="1:23" x14ac:dyDescent="0.2">
      <c r="A46" s="50">
        <v>117.6</v>
      </c>
      <c r="B46" s="51">
        <v>307492.25</v>
      </c>
      <c r="C46" s="51">
        <v>31094.824199999999</v>
      </c>
      <c r="D46" s="51">
        <v>36161088.600000001</v>
      </c>
      <c r="E46" s="52">
        <v>338215</v>
      </c>
      <c r="F46" s="52">
        <v>61571.1</v>
      </c>
      <c r="G46" s="52">
        <v>39774084</v>
      </c>
      <c r="H46" s="53">
        <v>305194.75</v>
      </c>
      <c r="I46" s="53">
        <v>35486.639999999999</v>
      </c>
      <c r="J46" s="53">
        <v>35890902.600000001</v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</row>
    <row r="47" spans="1:23" x14ac:dyDescent="0.2">
      <c r="A47" s="50">
        <v>121.9</v>
      </c>
      <c r="B47" s="51">
        <v>318515.25</v>
      </c>
      <c r="C47" s="51">
        <v>36160.093800000002</v>
      </c>
      <c r="D47" s="51">
        <v>38827009</v>
      </c>
      <c r="E47" s="52">
        <v>352886.4</v>
      </c>
      <c r="F47" s="52">
        <v>72101.039999999994</v>
      </c>
      <c r="G47" s="52">
        <v>43016852.200000003</v>
      </c>
      <c r="H47" s="53">
        <v>344781</v>
      </c>
      <c r="I47" s="53">
        <v>39248.51</v>
      </c>
      <c r="J47" s="53">
        <v>42028803.899999999</v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</row>
    <row r="48" spans="1:23" x14ac:dyDescent="0.2">
      <c r="A48" s="50">
        <v>126.3</v>
      </c>
      <c r="B48" s="51">
        <v>348319.5</v>
      </c>
      <c r="C48" s="51">
        <v>36749.441800000001</v>
      </c>
      <c r="D48" s="51">
        <v>43992752.899999999</v>
      </c>
      <c r="E48" s="52">
        <v>371199.2</v>
      </c>
      <c r="F48" s="52">
        <v>61221.49</v>
      </c>
      <c r="G48" s="52">
        <v>46882459</v>
      </c>
      <c r="H48" s="53">
        <v>367367.25</v>
      </c>
      <c r="I48" s="53">
        <v>27972.65</v>
      </c>
      <c r="J48" s="53">
        <v>46398483.700000003</v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</row>
    <row r="49" spans="1:23" x14ac:dyDescent="0.2">
      <c r="A49" s="50">
        <v>131</v>
      </c>
      <c r="B49" s="51">
        <v>372856.75</v>
      </c>
      <c r="C49" s="51">
        <v>42697.8361</v>
      </c>
      <c r="D49" s="51">
        <v>48844234.299999997</v>
      </c>
      <c r="E49" s="52">
        <v>381782.6</v>
      </c>
      <c r="F49" s="52">
        <v>63171.86</v>
      </c>
      <c r="G49" s="52">
        <v>50013520.600000001</v>
      </c>
      <c r="H49" s="53">
        <v>391688</v>
      </c>
      <c r="I49" s="53">
        <v>33447.71</v>
      </c>
      <c r="J49" s="53">
        <v>51311128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</row>
    <row r="50" spans="1:23" x14ac:dyDescent="0.2">
      <c r="A50" s="50">
        <v>135.80000000000001</v>
      </c>
      <c r="B50" s="51">
        <v>397656.5</v>
      </c>
      <c r="C50" s="51">
        <v>53674.666599999997</v>
      </c>
      <c r="D50" s="51">
        <v>54001752.700000003</v>
      </c>
      <c r="E50" s="52">
        <v>391074</v>
      </c>
      <c r="F50" s="52">
        <v>68264.91</v>
      </c>
      <c r="G50" s="52">
        <v>53107849.200000003</v>
      </c>
      <c r="H50" s="53">
        <v>415937.25</v>
      </c>
      <c r="I50" s="53">
        <v>40390.480000000003</v>
      </c>
      <c r="J50" s="53">
        <v>56484278.600000001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</row>
    <row r="51" spans="1:23" x14ac:dyDescent="0.2">
      <c r="A51" s="50">
        <v>140.69999999999999</v>
      </c>
      <c r="B51" s="51">
        <v>411309.25</v>
      </c>
      <c r="C51" s="51">
        <v>40887.880499999999</v>
      </c>
      <c r="D51" s="51">
        <v>57871211.5</v>
      </c>
      <c r="E51" s="52">
        <v>402399.8</v>
      </c>
      <c r="F51" s="52">
        <v>61820</v>
      </c>
      <c r="G51" s="52">
        <v>56617651.899999999</v>
      </c>
      <c r="H51" s="53">
        <v>443721</v>
      </c>
      <c r="I51" s="53">
        <v>35610.879999999997</v>
      </c>
      <c r="J51" s="53">
        <v>62431544.700000003</v>
      </c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</row>
    <row r="52" spans="1:23" x14ac:dyDescent="0.2">
      <c r="A52" s="50">
        <v>145.9</v>
      </c>
      <c r="B52" s="51">
        <v>422708</v>
      </c>
      <c r="C52" s="51">
        <v>42788.232499999998</v>
      </c>
      <c r="D52" s="51">
        <v>61673097.200000003</v>
      </c>
      <c r="E52" s="52">
        <v>413021.6</v>
      </c>
      <c r="F52" s="52">
        <v>62999.77</v>
      </c>
      <c r="G52" s="52">
        <v>60259851.399999999</v>
      </c>
      <c r="H52" s="53">
        <v>464961.25</v>
      </c>
      <c r="I52" s="53">
        <v>41927.870000000003</v>
      </c>
      <c r="J52" s="53">
        <v>67837846.400000006</v>
      </c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</row>
    <row r="53" spans="1:23" x14ac:dyDescent="0.2">
      <c r="A53" s="50">
        <v>151.19999999999999</v>
      </c>
      <c r="B53" s="51">
        <v>447985.75</v>
      </c>
      <c r="C53" s="51">
        <v>69588.138500000001</v>
      </c>
      <c r="D53" s="51">
        <v>67735445.400000006</v>
      </c>
      <c r="E53" s="52">
        <v>408383.8</v>
      </c>
      <c r="F53" s="52">
        <v>61904.03</v>
      </c>
      <c r="G53" s="52">
        <v>61747630.600000001</v>
      </c>
      <c r="H53" s="53">
        <v>494776.25</v>
      </c>
      <c r="I53" s="53">
        <v>33840.53</v>
      </c>
      <c r="J53" s="53">
        <v>74810169</v>
      </c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</row>
    <row r="54" spans="1:23" x14ac:dyDescent="0.2">
      <c r="A54" s="50">
        <v>156.80000000000001</v>
      </c>
      <c r="B54" s="51">
        <v>462842.25</v>
      </c>
      <c r="C54" s="51">
        <v>81267.009900000005</v>
      </c>
      <c r="D54" s="51">
        <v>72573664.799999997</v>
      </c>
      <c r="E54" s="52">
        <v>427140.4</v>
      </c>
      <c r="F54" s="52">
        <v>65609.850000000006</v>
      </c>
      <c r="G54" s="52">
        <v>66975614.700000003</v>
      </c>
      <c r="H54" s="53">
        <v>512852.75</v>
      </c>
      <c r="I54" s="53">
        <v>42756.13</v>
      </c>
      <c r="J54" s="53">
        <v>80415311.200000003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</row>
    <row r="55" spans="1:23" x14ac:dyDescent="0.2">
      <c r="A55" s="50">
        <v>162.5</v>
      </c>
      <c r="B55" s="51">
        <v>467628.5</v>
      </c>
      <c r="C55" s="51">
        <v>62132.214099999997</v>
      </c>
      <c r="D55" s="51">
        <v>75989631.299999997</v>
      </c>
      <c r="E55" s="52">
        <v>428525.6</v>
      </c>
      <c r="F55" s="52">
        <v>61062.48</v>
      </c>
      <c r="G55" s="52">
        <v>69635410</v>
      </c>
      <c r="H55" s="53">
        <v>529208.5</v>
      </c>
      <c r="I55" s="53">
        <v>39633</v>
      </c>
      <c r="J55" s="53">
        <v>85996381.299999997</v>
      </c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</row>
    <row r="56" spans="1:23" x14ac:dyDescent="0.2">
      <c r="A56" s="50">
        <v>168.5</v>
      </c>
      <c r="B56" s="51">
        <v>479285.25</v>
      </c>
      <c r="C56" s="51">
        <v>73627.047200000001</v>
      </c>
      <c r="D56" s="51">
        <v>80759564.599999994</v>
      </c>
      <c r="E56" s="52">
        <v>430110.6</v>
      </c>
      <c r="F56" s="52">
        <v>57521.16</v>
      </c>
      <c r="G56" s="52">
        <v>72473636.099999994</v>
      </c>
      <c r="H56" s="53">
        <v>526659.5</v>
      </c>
      <c r="I56" s="53">
        <v>32411.69</v>
      </c>
      <c r="J56" s="53">
        <v>88742125.799999997</v>
      </c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</row>
    <row r="57" spans="1:23" x14ac:dyDescent="0.2">
      <c r="A57" s="50">
        <v>174.7</v>
      </c>
      <c r="B57" s="51">
        <v>489311</v>
      </c>
      <c r="C57" s="51">
        <v>44609.732199999999</v>
      </c>
      <c r="D57" s="51">
        <v>85482631.700000003</v>
      </c>
      <c r="E57" s="52">
        <v>452725.6</v>
      </c>
      <c r="F57" s="52">
        <v>84142.9</v>
      </c>
      <c r="G57" s="52">
        <v>79091162.299999997</v>
      </c>
      <c r="H57" s="53">
        <v>560797.5</v>
      </c>
      <c r="I57" s="53">
        <v>33140.089999999997</v>
      </c>
      <c r="J57" s="53">
        <v>97971323.299999997</v>
      </c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</row>
    <row r="58" spans="1:23" x14ac:dyDescent="0.2">
      <c r="A58" s="50">
        <v>181.1</v>
      </c>
      <c r="B58" s="51">
        <v>482974.75</v>
      </c>
      <c r="C58" s="51">
        <v>49135.739099999999</v>
      </c>
      <c r="D58" s="51">
        <v>87466727.200000003</v>
      </c>
      <c r="E58" s="52">
        <v>469747</v>
      </c>
      <c r="F58" s="52">
        <v>89891.86</v>
      </c>
      <c r="G58" s="52">
        <v>85071181.700000003</v>
      </c>
      <c r="H58" s="53">
        <v>565487</v>
      </c>
      <c r="I58" s="53">
        <v>23112.18</v>
      </c>
      <c r="J58" s="53">
        <v>102409696</v>
      </c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</row>
    <row r="59" spans="1:23" x14ac:dyDescent="0.2">
      <c r="A59" s="50">
        <v>187.7</v>
      </c>
      <c r="B59" s="51">
        <v>486667</v>
      </c>
      <c r="C59" s="51">
        <v>54280.226499999997</v>
      </c>
      <c r="D59" s="51">
        <v>91347395.900000006</v>
      </c>
      <c r="E59" s="52">
        <v>453485</v>
      </c>
      <c r="F59" s="52">
        <v>88115.78</v>
      </c>
      <c r="G59" s="52">
        <v>85119134.5</v>
      </c>
      <c r="H59" s="53">
        <v>568958</v>
      </c>
      <c r="I59" s="53">
        <v>39833.440000000002</v>
      </c>
      <c r="J59" s="53">
        <v>106793417</v>
      </c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</row>
    <row r="60" spans="1:23" x14ac:dyDescent="0.2">
      <c r="A60" s="50">
        <v>194.6</v>
      </c>
      <c r="B60" s="51">
        <v>506771.25</v>
      </c>
      <c r="C60" s="51">
        <v>71520.054499999998</v>
      </c>
      <c r="D60" s="51">
        <v>98617685.299999997</v>
      </c>
      <c r="E60" s="52">
        <v>441649.2</v>
      </c>
      <c r="F60" s="52">
        <v>80331.740000000005</v>
      </c>
      <c r="G60" s="52">
        <v>85944934.299999997</v>
      </c>
      <c r="H60" s="53">
        <v>568268.5</v>
      </c>
      <c r="I60" s="53">
        <v>32881.49</v>
      </c>
      <c r="J60" s="53">
        <v>110585050</v>
      </c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</row>
    <row r="61" spans="1:23" x14ac:dyDescent="0.2">
      <c r="A61" s="50">
        <v>201.7</v>
      </c>
      <c r="B61" s="51">
        <v>492350.25</v>
      </c>
      <c r="C61" s="51">
        <v>44391.840900000003</v>
      </c>
      <c r="D61" s="51">
        <v>99307045.400000006</v>
      </c>
      <c r="E61" s="52">
        <v>435585.4</v>
      </c>
      <c r="F61" s="52">
        <v>80686.45</v>
      </c>
      <c r="G61" s="52">
        <v>87857575.200000003</v>
      </c>
      <c r="H61" s="53">
        <v>579938.5</v>
      </c>
      <c r="I61" s="53">
        <v>30316.12</v>
      </c>
      <c r="J61" s="53">
        <v>116973595</v>
      </c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</row>
    <row r="62" spans="1:23" x14ac:dyDescent="0.2">
      <c r="A62" s="50">
        <v>209.1</v>
      </c>
      <c r="B62" s="51">
        <v>493944.75</v>
      </c>
      <c r="C62" s="51">
        <v>54019.541899999997</v>
      </c>
      <c r="D62" s="51">
        <v>103283847</v>
      </c>
      <c r="E62" s="52">
        <v>425307</v>
      </c>
      <c r="F62" s="52">
        <v>78797.009999999995</v>
      </c>
      <c r="G62" s="52">
        <v>88931693.700000003</v>
      </c>
      <c r="H62" s="53">
        <v>564012.75</v>
      </c>
      <c r="I62" s="53">
        <v>31252.880000000001</v>
      </c>
      <c r="J62" s="53">
        <v>117935066</v>
      </c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</row>
    <row r="63" spans="1:23" x14ac:dyDescent="0.2">
      <c r="A63" s="50">
        <v>216.7</v>
      </c>
      <c r="B63" s="51">
        <v>480285.75</v>
      </c>
      <c r="C63" s="51">
        <v>56662.480100000001</v>
      </c>
      <c r="D63" s="51">
        <v>104077922</v>
      </c>
      <c r="E63" s="52">
        <v>401965.8</v>
      </c>
      <c r="F63" s="52">
        <v>69529.350000000006</v>
      </c>
      <c r="G63" s="52">
        <v>87105988.900000006</v>
      </c>
      <c r="H63" s="53">
        <v>560082.5</v>
      </c>
      <c r="I63" s="53">
        <v>26267.599999999999</v>
      </c>
      <c r="J63" s="53">
        <v>121369878</v>
      </c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</row>
    <row r="64" spans="1:23" x14ac:dyDescent="0.2">
      <c r="A64" s="50">
        <v>224.7</v>
      </c>
      <c r="B64" s="51">
        <v>465732</v>
      </c>
      <c r="C64" s="51">
        <v>55271.506500000003</v>
      </c>
      <c r="D64" s="51">
        <v>104649980</v>
      </c>
      <c r="E64" s="52">
        <v>394848</v>
      </c>
      <c r="F64" s="52">
        <v>62397.77</v>
      </c>
      <c r="G64" s="52">
        <v>88722345.599999994</v>
      </c>
      <c r="H64" s="53">
        <v>562533.25</v>
      </c>
      <c r="I64" s="53">
        <v>32592.26</v>
      </c>
      <c r="J64" s="53">
        <v>126401221</v>
      </c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</row>
    <row r="65" spans="1:23" x14ac:dyDescent="0.2">
      <c r="A65" s="50">
        <v>232.9</v>
      </c>
      <c r="B65" s="51">
        <v>448703</v>
      </c>
      <c r="C65" s="51">
        <v>55325.177100000001</v>
      </c>
      <c r="D65" s="51">
        <v>104502929</v>
      </c>
      <c r="E65" s="52">
        <v>361461.6</v>
      </c>
      <c r="F65" s="52">
        <v>59360.77</v>
      </c>
      <c r="G65" s="52">
        <v>84184406.599999994</v>
      </c>
      <c r="H65" s="53">
        <v>551958.75</v>
      </c>
      <c r="I65" s="53">
        <v>33177.800000000003</v>
      </c>
      <c r="J65" s="53">
        <v>128551193</v>
      </c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</row>
    <row r="66" spans="1:23" x14ac:dyDescent="0.2">
      <c r="A66" s="50">
        <v>241.4</v>
      </c>
      <c r="B66" s="51">
        <v>455017</v>
      </c>
      <c r="C66" s="51">
        <v>45010.121400000004</v>
      </c>
      <c r="D66" s="51">
        <v>109841104</v>
      </c>
      <c r="E66" s="52">
        <v>352258.8</v>
      </c>
      <c r="F66" s="52">
        <v>58238.23</v>
      </c>
      <c r="G66" s="52">
        <v>85035274.299999997</v>
      </c>
      <c r="H66" s="53">
        <v>549597.5</v>
      </c>
      <c r="I66" s="53">
        <v>34126.93</v>
      </c>
      <c r="J66" s="53">
        <v>132672837</v>
      </c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</row>
    <row r="67" spans="1:23" x14ac:dyDescent="0.2">
      <c r="A67" s="50">
        <v>250.3</v>
      </c>
      <c r="B67" s="51">
        <v>430510.75</v>
      </c>
      <c r="C67" s="51">
        <v>33834.038099999998</v>
      </c>
      <c r="D67" s="51">
        <v>107756841</v>
      </c>
      <c r="E67" s="52">
        <v>351531.6</v>
      </c>
      <c r="F67" s="52">
        <v>62111.18</v>
      </c>
      <c r="G67" s="52">
        <v>87988359.5</v>
      </c>
      <c r="H67" s="53">
        <v>516005.25</v>
      </c>
      <c r="I67" s="53">
        <v>25090.639999999999</v>
      </c>
      <c r="J67" s="53">
        <v>129156114</v>
      </c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</row>
    <row r="68" spans="1:23" x14ac:dyDescent="0.2">
      <c r="A68" s="50">
        <v>259.5</v>
      </c>
      <c r="B68" s="51">
        <v>421750</v>
      </c>
      <c r="C68" s="51">
        <v>47244.455900000001</v>
      </c>
      <c r="D68" s="51">
        <v>109444125</v>
      </c>
      <c r="E68" s="52">
        <v>320153.8</v>
      </c>
      <c r="F68" s="52">
        <v>48250.36</v>
      </c>
      <c r="G68" s="52">
        <v>83079911.099999994</v>
      </c>
      <c r="H68" s="53">
        <v>508207.75</v>
      </c>
      <c r="I68" s="53">
        <v>30750.01</v>
      </c>
      <c r="J68" s="53">
        <v>131879911</v>
      </c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</row>
    <row r="69" spans="1:23" x14ac:dyDescent="0.2">
      <c r="A69" s="50">
        <v>269</v>
      </c>
      <c r="B69" s="51">
        <v>408238.75</v>
      </c>
      <c r="C69" s="51">
        <v>45440.947899999999</v>
      </c>
      <c r="D69" s="51">
        <v>109816224</v>
      </c>
      <c r="E69" s="52">
        <v>298907</v>
      </c>
      <c r="F69" s="52">
        <v>47569.46</v>
      </c>
      <c r="G69" s="52">
        <v>80405983</v>
      </c>
      <c r="H69" s="53">
        <v>509569.5</v>
      </c>
      <c r="I69" s="53">
        <v>23437.119999999999</v>
      </c>
      <c r="J69" s="53">
        <v>137074196</v>
      </c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</row>
    <row r="70" spans="1:23" x14ac:dyDescent="0.2">
      <c r="A70" s="50">
        <v>278.8</v>
      </c>
      <c r="B70" s="51">
        <v>388001.75</v>
      </c>
      <c r="C70" s="51">
        <v>36091.777699999999</v>
      </c>
      <c r="D70" s="51">
        <v>108174888</v>
      </c>
      <c r="E70" s="52">
        <v>277394</v>
      </c>
      <c r="F70" s="52">
        <v>40308.519999999997</v>
      </c>
      <c r="G70" s="52">
        <v>77337447.200000003</v>
      </c>
      <c r="H70" s="53">
        <v>473709.5</v>
      </c>
      <c r="I70" s="53">
        <v>14395.5</v>
      </c>
      <c r="J70" s="53">
        <v>132070209</v>
      </c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</row>
    <row r="71" spans="1:23" x14ac:dyDescent="0.2">
      <c r="A71" s="50">
        <v>289</v>
      </c>
      <c r="B71" s="51">
        <v>380275.5</v>
      </c>
      <c r="C71" s="51">
        <v>33049.082600000002</v>
      </c>
      <c r="D71" s="51">
        <v>109899620</v>
      </c>
      <c r="E71" s="52">
        <v>268268</v>
      </c>
      <c r="F71" s="52">
        <v>36379.64</v>
      </c>
      <c r="G71" s="52">
        <v>77529452</v>
      </c>
      <c r="H71" s="53">
        <v>460045</v>
      </c>
      <c r="I71" s="53">
        <v>30031.01</v>
      </c>
      <c r="J71" s="53">
        <v>132953005</v>
      </c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</row>
    <row r="72" spans="1:23" x14ac:dyDescent="0.2">
      <c r="A72" s="50">
        <v>299.60000000000002</v>
      </c>
      <c r="B72" s="51">
        <v>363961.25</v>
      </c>
      <c r="C72" s="51">
        <v>33795.289400000001</v>
      </c>
      <c r="D72" s="51">
        <v>109042791</v>
      </c>
      <c r="E72" s="52">
        <v>243561.4</v>
      </c>
      <c r="F72" s="52">
        <v>40036.639999999999</v>
      </c>
      <c r="G72" s="52">
        <v>72970995.400000006</v>
      </c>
      <c r="H72" s="53">
        <v>446633</v>
      </c>
      <c r="I72" s="53">
        <v>22249.86</v>
      </c>
      <c r="J72" s="53">
        <v>133811247</v>
      </c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</row>
    <row r="73" spans="1:23" x14ac:dyDescent="0.2">
      <c r="A73" s="50">
        <v>310.60000000000002</v>
      </c>
      <c r="B73" s="51">
        <v>340220.5</v>
      </c>
      <c r="C73" s="51">
        <v>23592.560099999999</v>
      </c>
      <c r="D73" s="51">
        <v>105672487</v>
      </c>
      <c r="E73" s="52">
        <v>226016.4</v>
      </c>
      <c r="F73" s="52">
        <v>34259.339999999997</v>
      </c>
      <c r="G73" s="52">
        <v>70200693.799999997</v>
      </c>
      <c r="H73" s="53">
        <v>422755.75</v>
      </c>
      <c r="I73" s="53">
        <v>27164.37</v>
      </c>
      <c r="J73" s="53">
        <v>131307936</v>
      </c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</row>
    <row r="74" spans="1:23" x14ac:dyDescent="0.2">
      <c r="A74" s="50">
        <v>322</v>
      </c>
      <c r="B74" s="51">
        <v>316808.5</v>
      </c>
      <c r="C74" s="51">
        <v>28110.510699999999</v>
      </c>
      <c r="D74" s="51">
        <v>102012337</v>
      </c>
      <c r="E74" s="52">
        <v>216620.79999999999</v>
      </c>
      <c r="F74" s="52">
        <v>42164.800000000003</v>
      </c>
      <c r="G74" s="52">
        <v>69751897.599999994</v>
      </c>
      <c r="H74" s="53">
        <v>400675.25</v>
      </c>
      <c r="I74" s="53">
        <v>28367.24</v>
      </c>
      <c r="J74" s="53">
        <v>129017431</v>
      </c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</row>
    <row r="75" spans="1:23" x14ac:dyDescent="0.2">
      <c r="A75" s="50">
        <v>333.8</v>
      </c>
      <c r="B75" s="51">
        <v>307947</v>
      </c>
      <c r="C75" s="51">
        <v>17086.490699999998</v>
      </c>
      <c r="D75" s="51">
        <v>102792709</v>
      </c>
      <c r="E75" s="52">
        <v>201019.4</v>
      </c>
      <c r="F75" s="52">
        <v>38605.35</v>
      </c>
      <c r="G75" s="52">
        <v>67100275.700000003</v>
      </c>
      <c r="H75" s="53">
        <v>385538</v>
      </c>
      <c r="I75" s="53">
        <v>28479.38</v>
      </c>
      <c r="J75" s="53">
        <v>128692584</v>
      </c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</row>
    <row r="76" spans="1:23" x14ac:dyDescent="0.2">
      <c r="A76" s="50">
        <v>346</v>
      </c>
      <c r="B76" s="51">
        <v>276267.75</v>
      </c>
      <c r="C76" s="51">
        <v>30898.810700000002</v>
      </c>
      <c r="D76" s="51">
        <v>95588641.5</v>
      </c>
      <c r="E76" s="52">
        <v>180778.6</v>
      </c>
      <c r="F76" s="52">
        <v>29001.16</v>
      </c>
      <c r="G76" s="52">
        <v>62549395.600000001</v>
      </c>
      <c r="H76" s="53">
        <v>361711</v>
      </c>
      <c r="I76" s="53">
        <v>24461.95</v>
      </c>
      <c r="J76" s="53">
        <v>125152006</v>
      </c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</row>
    <row r="77" spans="1:23" x14ac:dyDescent="0.2">
      <c r="A77" s="50">
        <v>358.7</v>
      </c>
      <c r="B77" s="51">
        <v>272722.75</v>
      </c>
      <c r="C77" s="51">
        <v>29799.861099999998</v>
      </c>
      <c r="D77" s="51">
        <v>97825650.400000006</v>
      </c>
      <c r="E77" s="52">
        <v>169734</v>
      </c>
      <c r="F77" s="52">
        <v>33552.699999999997</v>
      </c>
      <c r="G77" s="52">
        <v>60883585.799999997</v>
      </c>
      <c r="H77" s="53">
        <v>339965.25</v>
      </c>
      <c r="I77" s="53">
        <v>20508.599999999999</v>
      </c>
      <c r="J77" s="53">
        <v>121945535</v>
      </c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</row>
    <row r="78" spans="1:23" x14ac:dyDescent="0.2">
      <c r="A78" s="50">
        <v>371.8</v>
      </c>
      <c r="B78" s="51">
        <v>253568.5</v>
      </c>
      <c r="C78" s="51">
        <v>25561.109199999999</v>
      </c>
      <c r="D78" s="51">
        <v>94276768.299999997</v>
      </c>
      <c r="E78" s="52">
        <v>152619.20000000001</v>
      </c>
      <c r="F78" s="52">
        <v>28239.25</v>
      </c>
      <c r="G78" s="52">
        <v>56743818.600000001</v>
      </c>
      <c r="H78" s="53">
        <v>321033.5</v>
      </c>
      <c r="I78" s="53">
        <v>21035.26</v>
      </c>
      <c r="J78" s="53">
        <v>119360255</v>
      </c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</row>
    <row r="79" spans="1:23" x14ac:dyDescent="0.2">
      <c r="A79" s="50">
        <v>385.4</v>
      </c>
      <c r="B79" s="51">
        <v>230303</v>
      </c>
      <c r="C79" s="51">
        <v>24384.1014</v>
      </c>
      <c r="D79" s="51">
        <v>88758776.200000003</v>
      </c>
      <c r="E79" s="52">
        <v>146376</v>
      </c>
      <c r="F79" s="52">
        <v>27234.57</v>
      </c>
      <c r="G79" s="52">
        <v>56413310.399999999</v>
      </c>
      <c r="H79" s="53">
        <v>311959</v>
      </c>
      <c r="I79" s="53">
        <v>21060.85</v>
      </c>
      <c r="J79" s="53">
        <v>120228999</v>
      </c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</row>
    <row r="80" spans="1:23" x14ac:dyDescent="0.2">
      <c r="A80" s="50">
        <v>399.5</v>
      </c>
      <c r="B80" s="51">
        <v>220953.25</v>
      </c>
      <c r="C80" s="51">
        <v>30958.735799999999</v>
      </c>
      <c r="D80" s="51">
        <v>88270823.400000006</v>
      </c>
      <c r="E80" s="52">
        <v>129067.86</v>
      </c>
      <c r="F80" s="52">
        <v>23475.3</v>
      </c>
      <c r="G80" s="52">
        <v>51562610.100000001</v>
      </c>
      <c r="H80" s="53">
        <v>283838.25</v>
      </c>
      <c r="I80" s="53">
        <v>19207.810000000001</v>
      </c>
      <c r="J80" s="53">
        <v>113393381</v>
      </c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</row>
    <row r="81" spans="1:23" x14ac:dyDescent="0.2">
      <c r="A81" s="50">
        <v>414.2</v>
      </c>
      <c r="B81" s="51">
        <v>205336.25</v>
      </c>
      <c r="C81" s="51">
        <v>14624.3662</v>
      </c>
      <c r="D81" s="51">
        <v>85050274.799999997</v>
      </c>
      <c r="E81" s="52">
        <v>115431.12</v>
      </c>
      <c r="F81" s="52">
        <v>22644.39</v>
      </c>
      <c r="G81" s="52">
        <v>47811569.899999999</v>
      </c>
      <c r="H81" s="53">
        <v>269526.5</v>
      </c>
      <c r="I81" s="53">
        <v>8103.0540000000001</v>
      </c>
      <c r="J81" s="53">
        <v>111637876</v>
      </c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</row>
    <row r="82" spans="1:23" x14ac:dyDescent="0.2">
      <c r="A82" s="50">
        <v>429.4</v>
      </c>
      <c r="B82" s="51">
        <v>189986.25</v>
      </c>
      <c r="C82" s="51">
        <v>19784.8341</v>
      </c>
      <c r="D82" s="51">
        <v>81580095.799999997</v>
      </c>
      <c r="E82" s="52">
        <v>106850.38</v>
      </c>
      <c r="F82" s="52">
        <v>19158.419999999998</v>
      </c>
      <c r="G82" s="52">
        <v>45881553.200000003</v>
      </c>
      <c r="H82" s="53">
        <v>248989.75</v>
      </c>
      <c r="I82" s="53">
        <v>22298.45</v>
      </c>
      <c r="J82" s="53">
        <v>106916199</v>
      </c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</row>
    <row r="83" spans="1:23" x14ac:dyDescent="0.2">
      <c r="A83" s="50">
        <v>445.1</v>
      </c>
      <c r="B83" s="51">
        <v>177466</v>
      </c>
      <c r="C83" s="51">
        <v>15871.311400000001</v>
      </c>
      <c r="D83" s="51">
        <v>78990116.599999994</v>
      </c>
      <c r="E83" s="52">
        <v>94509.32</v>
      </c>
      <c r="F83" s="52">
        <v>18728.72</v>
      </c>
      <c r="G83" s="52">
        <v>42066098.299999997</v>
      </c>
      <c r="H83" s="53">
        <v>227162.5</v>
      </c>
      <c r="I83" s="53">
        <v>13191.75</v>
      </c>
      <c r="J83" s="53">
        <v>101110029</v>
      </c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</row>
    <row r="84" spans="1:23" x14ac:dyDescent="0.2">
      <c r="A84" s="50">
        <v>461.4</v>
      </c>
      <c r="B84" s="51">
        <v>156066.75</v>
      </c>
      <c r="C84" s="51">
        <v>9730.0839099999994</v>
      </c>
      <c r="D84" s="51">
        <v>72009198.5</v>
      </c>
      <c r="E84" s="52">
        <v>85996.98</v>
      </c>
      <c r="F84" s="52">
        <v>15502.77</v>
      </c>
      <c r="G84" s="52">
        <v>39679006.600000001</v>
      </c>
      <c r="H84" s="53">
        <v>203503.25</v>
      </c>
      <c r="I84" s="53">
        <v>20881.46</v>
      </c>
      <c r="J84" s="53">
        <v>93896399.599999994</v>
      </c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</row>
    <row r="85" spans="1:23" x14ac:dyDescent="0.2">
      <c r="A85" s="50">
        <v>478.3</v>
      </c>
      <c r="B85" s="51">
        <v>145936.25</v>
      </c>
      <c r="C85" s="51">
        <v>15702.4475</v>
      </c>
      <c r="D85" s="51">
        <v>69801308.400000006</v>
      </c>
      <c r="E85" s="52">
        <v>76389.16</v>
      </c>
      <c r="F85" s="52">
        <v>12559.8</v>
      </c>
      <c r="G85" s="52">
        <v>36536935.200000003</v>
      </c>
      <c r="H85" s="53">
        <v>192261.75</v>
      </c>
      <c r="I85" s="53">
        <v>10324.42</v>
      </c>
      <c r="J85" s="53">
        <v>91958795</v>
      </c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</row>
    <row r="86" spans="1:23" x14ac:dyDescent="0.2">
      <c r="A86" s="50">
        <v>495.8</v>
      </c>
      <c r="B86" s="51">
        <v>132715.75</v>
      </c>
      <c r="C86" s="51">
        <v>9400.2445100000004</v>
      </c>
      <c r="D86" s="51">
        <v>65800468.899999999</v>
      </c>
      <c r="E86" s="52">
        <v>74310.259999999995</v>
      </c>
      <c r="F86" s="52">
        <v>16985.61</v>
      </c>
      <c r="G86" s="52">
        <v>36843026.899999999</v>
      </c>
      <c r="H86" s="53">
        <v>175320</v>
      </c>
      <c r="I86" s="53">
        <v>15957.86</v>
      </c>
      <c r="J86" s="53">
        <v>86923656</v>
      </c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</row>
    <row r="87" spans="1:23" x14ac:dyDescent="0.2">
      <c r="A87" s="50">
        <v>514</v>
      </c>
      <c r="B87" s="51">
        <v>122825.25</v>
      </c>
      <c r="C87" s="51">
        <v>13168.0942</v>
      </c>
      <c r="D87" s="51">
        <v>63132178.5</v>
      </c>
      <c r="E87" s="52">
        <v>62065.26</v>
      </c>
      <c r="F87" s="52">
        <v>14674.63</v>
      </c>
      <c r="G87" s="52">
        <v>31901543.600000001</v>
      </c>
      <c r="H87" s="53">
        <v>158725.25</v>
      </c>
      <c r="I87" s="53">
        <v>17108.3</v>
      </c>
      <c r="J87" s="53">
        <v>81584778.5</v>
      </c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</row>
    <row r="88" spans="1:23" x14ac:dyDescent="0.2">
      <c r="A88" s="50">
        <v>532.79999999999995</v>
      </c>
      <c r="B88" s="51">
        <v>107954.02499999999</v>
      </c>
      <c r="C88" s="51">
        <v>10680.334699999999</v>
      </c>
      <c r="D88" s="51">
        <v>57517904.5</v>
      </c>
      <c r="E88" s="52">
        <v>54950.82</v>
      </c>
      <c r="F88" s="52">
        <v>12399.45</v>
      </c>
      <c r="G88" s="52">
        <v>29277796.899999999</v>
      </c>
      <c r="H88" s="53">
        <v>144540</v>
      </c>
      <c r="I88" s="53">
        <v>11254.84</v>
      </c>
      <c r="J88" s="53">
        <v>77010912</v>
      </c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</row>
    <row r="89" spans="1:23" x14ac:dyDescent="0.2">
      <c r="A89" s="50">
        <v>552.29999999999995</v>
      </c>
      <c r="B89" s="51">
        <v>98952.475000000006</v>
      </c>
      <c r="C89" s="51">
        <v>11536.624</v>
      </c>
      <c r="D89" s="51">
        <v>54651451.899999999</v>
      </c>
      <c r="E89" s="52">
        <v>46883.1</v>
      </c>
      <c r="F89" s="52">
        <v>13705.86</v>
      </c>
      <c r="G89" s="52">
        <v>25893536.100000001</v>
      </c>
      <c r="H89" s="53">
        <v>135384.75</v>
      </c>
      <c r="I89" s="53">
        <v>9792.0570000000007</v>
      </c>
      <c r="J89" s="53">
        <v>74772997.400000006</v>
      </c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</row>
    <row r="90" spans="1:23" x14ac:dyDescent="0.2">
      <c r="A90" s="50">
        <v>572.5</v>
      </c>
      <c r="B90" s="51">
        <v>92615.574999999997</v>
      </c>
      <c r="C90" s="51">
        <v>6045.12309</v>
      </c>
      <c r="D90" s="51">
        <v>53022416.700000003</v>
      </c>
      <c r="E90" s="52">
        <v>42485.34</v>
      </c>
      <c r="F90" s="52">
        <v>10416.36</v>
      </c>
      <c r="G90" s="52">
        <v>24322857.199999999</v>
      </c>
      <c r="H90" s="53">
        <v>113634.75</v>
      </c>
      <c r="I90" s="53">
        <v>10962.1</v>
      </c>
      <c r="J90" s="53">
        <v>65055894.399999999</v>
      </c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</row>
    <row r="91" spans="1:23" x14ac:dyDescent="0.2">
      <c r="A91" s="50">
        <v>593.5</v>
      </c>
      <c r="B91" s="51">
        <v>75082.350000000006</v>
      </c>
      <c r="C91" s="51">
        <v>7323.8334199999999</v>
      </c>
      <c r="D91" s="51">
        <v>44561374.700000003</v>
      </c>
      <c r="E91" s="52">
        <v>37156.519999999997</v>
      </c>
      <c r="F91" s="52">
        <v>7970.625</v>
      </c>
      <c r="G91" s="52">
        <v>22052394.600000001</v>
      </c>
      <c r="H91" s="53">
        <v>110849.5</v>
      </c>
      <c r="I91" s="53">
        <v>9439.42</v>
      </c>
      <c r="J91" s="53">
        <v>65789178.299999997</v>
      </c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</row>
    <row r="92" spans="1:23" x14ac:dyDescent="0.2">
      <c r="A92" s="50">
        <v>615.29999999999995</v>
      </c>
      <c r="B92" s="51">
        <v>65309.3</v>
      </c>
      <c r="C92" s="51">
        <v>8558.1313900000005</v>
      </c>
      <c r="D92" s="51">
        <v>40184812.299999997</v>
      </c>
      <c r="E92" s="52">
        <v>32166.3</v>
      </c>
      <c r="F92" s="52">
        <v>9673.9570000000003</v>
      </c>
      <c r="G92" s="52">
        <v>19791924.399999999</v>
      </c>
      <c r="H92" s="53">
        <v>88526.35</v>
      </c>
      <c r="I92" s="53">
        <v>11553.49</v>
      </c>
      <c r="J92" s="53">
        <v>54470263.200000003</v>
      </c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</row>
    <row r="93" spans="1:23" x14ac:dyDescent="0.2">
      <c r="A93" s="50">
        <v>637.79999999999995</v>
      </c>
      <c r="B93" s="51">
        <v>60532.7</v>
      </c>
      <c r="C93" s="51">
        <v>6643.4731400000001</v>
      </c>
      <c r="D93" s="51">
        <v>38607756.100000001</v>
      </c>
      <c r="E93" s="52">
        <v>27354.7</v>
      </c>
      <c r="F93" s="52">
        <v>7196.4780000000001</v>
      </c>
      <c r="G93" s="52">
        <v>17446827.699999999</v>
      </c>
      <c r="H93" s="53">
        <v>85650.725000000006</v>
      </c>
      <c r="I93" s="53">
        <v>11739.42</v>
      </c>
      <c r="J93" s="53">
        <v>54628032.399999999</v>
      </c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</row>
    <row r="94" spans="1:23" x14ac:dyDescent="0.2">
      <c r="A94" s="50">
        <v>661.2</v>
      </c>
      <c r="B94" s="51">
        <v>49646.25</v>
      </c>
      <c r="C94" s="51">
        <v>7316.3989199999996</v>
      </c>
      <c r="D94" s="51">
        <v>32826100.5</v>
      </c>
      <c r="E94" s="52">
        <v>24755.34</v>
      </c>
      <c r="F94" s="52">
        <v>6912.0410000000002</v>
      </c>
      <c r="G94" s="52">
        <v>16368230.800000001</v>
      </c>
      <c r="H94" s="53">
        <v>73190.600000000006</v>
      </c>
      <c r="I94" s="53">
        <v>5318.22</v>
      </c>
      <c r="J94" s="53">
        <v>48393624.700000003</v>
      </c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</row>
    <row r="95" spans="1:23" x14ac:dyDescent="0.2">
      <c r="A95" s="50">
        <v>685.4</v>
      </c>
      <c r="B95" s="51"/>
      <c r="C95" s="51"/>
      <c r="D95" s="51"/>
      <c r="E95" s="52">
        <v>20313.86</v>
      </c>
      <c r="F95" s="52">
        <v>6288.0950000000003</v>
      </c>
      <c r="G95" s="52">
        <v>13923119.6</v>
      </c>
      <c r="H95" s="53">
        <v>65119.574999999997</v>
      </c>
      <c r="I95" s="53">
        <v>6530.7139999999999</v>
      </c>
      <c r="J95" s="53">
        <v>44632956.700000003</v>
      </c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</row>
    <row r="96" spans="1:23" x14ac:dyDescent="0.2">
      <c r="A96" s="50">
        <v>710.5</v>
      </c>
      <c r="B96" s="54"/>
      <c r="C96" s="54"/>
      <c r="D96" s="54"/>
      <c r="E96" s="52">
        <v>19756.12</v>
      </c>
      <c r="F96" s="52">
        <v>6623.0320000000002</v>
      </c>
      <c r="G96" s="52">
        <v>14036723.300000001</v>
      </c>
      <c r="H96" s="53">
        <v>55557.8</v>
      </c>
      <c r="I96" s="53">
        <v>6223.6239999999998</v>
      </c>
      <c r="J96" s="53">
        <v>39473816.899999999</v>
      </c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</row>
    <row r="97" spans="1:23" x14ac:dyDescent="0.2">
      <c r="A97" s="50"/>
      <c r="B97" s="51">
        <v>18416788.719999999</v>
      </c>
      <c r="C97" s="51"/>
      <c r="D97" s="51">
        <v>4147865070</v>
      </c>
      <c r="E97" s="52">
        <v>16679992.1</v>
      </c>
      <c r="F97" s="52"/>
      <c r="G97" s="52">
        <v>3257363056</v>
      </c>
      <c r="H97" s="53">
        <v>20966010.449999999</v>
      </c>
      <c r="I97" s="53"/>
      <c r="J97" s="53">
        <v>5063031198</v>
      </c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</row>
    <row r="98" spans="1:23" x14ac:dyDescent="0.2">
      <c r="A98" s="50"/>
      <c r="B98" s="54" t="s">
        <v>165</v>
      </c>
      <c r="C98" s="51">
        <v>225.22194999999999</v>
      </c>
      <c r="D98" s="54"/>
      <c r="E98" s="52">
        <v>195.28564800000001</v>
      </c>
      <c r="F98" s="54"/>
      <c r="G98" s="54"/>
      <c r="H98" s="53">
        <v>241.4875835</v>
      </c>
      <c r="I98" s="54"/>
      <c r="J98" s="54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</row>
    <row r="99" spans="1:23" x14ac:dyDescent="0.2">
      <c r="A99" s="50"/>
      <c r="B99" s="54"/>
      <c r="C99" s="54"/>
      <c r="D99" s="54"/>
      <c r="E99" s="54"/>
      <c r="F99" s="54"/>
      <c r="G99" s="54"/>
      <c r="H99" s="54"/>
      <c r="I99" s="54"/>
      <c r="J99" s="54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</row>
    <row r="100" spans="1:23" x14ac:dyDescent="0.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</row>
    <row r="101" spans="1:23" x14ac:dyDescent="0.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</row>
    <row r="102" spans="1:23" x14ac:dyDescent="0.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A541-C61F-0C48-9F3C-20EACA893FD6}">
  <dimension ref="B1:BB87"/>
  <sheetViews>
    <sheetView tabSelected="1" topLeftCell="B1" workbookViewId="0">
      <selection activeCell="C31" sqref="C31"/>
    </sheetView>
  </sheetViews>
  <sheetFormatPr baseColWidth="10" defaultRowHeight="16" x14ac:dyDescent="0.2"/>
  <cols>
    <col min="36" max="37" width="12.1640625" bestFit="1" customWidth="1"/>
    <col min="38" max="38" width="13" customWidth="1"/>
  </cols>
  <sheetData>
    <row r="1" spans="2:47" x14ac:dyDescent="0.2">
      <c r="AH1" t="s">
        <v>0</v>
      </c>
    </row>
    <row r="2" spans="2:47" x14ac:dyDescent="0.2">
      <c r="AH2" s="1" t="s">
        <v>1</v>
      </c>
      <c r="AI2" s="1" t="s">
        <v>2</v>
      </c>
      <c r="AJ2" s="1" t="s">
        <v>3</v>
      </c>
    </row>
    <row r="3" spans="2:47" x14ac:dyDescent="0.2">
      <c r="AH3">
        <v>0</v>
      </c>
      <c r="AI3" s="1">
        <v>0.20957436258023585</v>
      </c>
      <c r="AJ3">
        <v>0</v>
      </c>
    </row>
    <row r="4" spans="2:47" x14ac:dyDescent="0.2">
      <c r="AH4" s="1">
        <v>0.16418019650277765</v>
      </c>
      <c r="AI4" s="1">
        <v>0.10948833366977855</v>
      </c>
      <c r="AJ4" s="1">
        <v>9.6507137681447169E-2</v>
      </c>
    </row>
    <row r="5" spans="2:47" x14ac:dyDescent="0.2">
      <c r="B5" t="s">
        <v>4</v>
      </c>
      <c r="AH5" s="1">
        <v>0.16244511445331231</v>
      </c>
      <c r="AI5" s="1">
        <v>0.14383009111572981</v>
      </c>
      <c r="AJ5" s="1">
        <v>0.10829983645599946</v>
      </c>
    </row>
    <row r="6" spans="2:47" x14ac:dyDescent="0.2">
      <c r="D6" s="1">
        <v>2.0561690951881832</v>
      </c>
      <c r="E6" s="1">
        <v>1.9042136986364828</v>
      </c>
      <c r="F6" s="1">
        <v>0.78934151577548339</v>
      </c>
      <c r="G6" s="1">
        <v>0.76554623693439816</v>
      </c>
      <c r="H6" s="1">
        <v>1.4890540939937591</v>
      </c>
      <c r="I6" s="1">
        <v>1.6081763578964285</v>
      </c>
      <c r="J6" s="1">
        <v>1.9068959348379106</v>
      </c>
      <c r="K6" s="1">
        <v>1.7078430250516323</v>
      </c>
      <c r="O6" t="s">
        <v>5</v>
      </c>
      <c r="W6" t="s">
        <v>6</v>
      </c>
      <c r="X6" t="s">
        <v>7</v>
      </c>
      <c r="Y6" t="s">
        <v>8</v>
      </c>
      <c r="Z6" t="s">
        <v>9</v>
      </c>
      <c r="AH6" s="1">
        <v>0.14413217476030912</v>
      </c>
      <c r="AI6" s="1">
        <v>0.12510799600302216</v>
      </c>
      <c r="AJ6" s="1">
        <v>0.12055576411323113</v>
      </c>
    </row>
    <row r="7" spans="2:47" x14ac:dyDescent="0.2">
      <c r="D7" s="1">
        <v>1.589480396618876</v>
      </c>
      <c r="E7" s="1">
        <v>1.5665054939005389</v>
      </c>
      <c r="F7" s="1">
        <v>2.1827880225786918</v>
      </c>
      <c r="G7" s="1">
        <v>1.9516928148741595</v>
      </c>
      <c r="H7" s="1">
        <v>1.4715282313059066</v>
      </c>
      <c r="I7" s="1">
        <v>1.4335178171133591</v>
      </c>
      <c r="J7" s="1">
        <v>2.0085472589074551</v>
      </c>
      <c r="K7" s="1">
        <v>1.8477881822575983</v>
      </c>
      <c r="M7" s="1">
        <v>2.0561690951881832</v>
      </c>
      <c r="N7" s="1">
        <v>1.9042136986364828</v>
      </c>
      <c r="O7" s="1">
        <v>1.7663397330139705</v>
      </c>
      <c r="P7" s="1">
        <v>1.4562921354645959</v>
      </c>
      <c r="Q7" s="1">
        <v>2.8649952929436671</v>
      </c>
      <c r="R7" s="1">
        <v>2.9519832214259583</v>
      </c>
      <c r="AD7" t="s">
        <v>1</v>
      </c>
      <c r="AE7" t="s">
        <v>2</v>
      </c>
      <c r="AF7" t="s">
        <v>3</v>
      </c>
      <c r="AL7" t="s">
        <v>10</v>
      </c>
      <c r="AM7">
        <v>1.5</v>
      </c>
      <c r="AN7">
        <v>6</v>
      </c>
      <c r="AO7">
        <v>12</v>
      </c>
    </row>
    <row r="8" spans="2:47" x14ac:dyDescent="0.2">
      <c r="D8" s="1">
        <v>1.5752849155886337</v>
      </c>
      <c r="E8" s="1">
        <v>1.5167328243793756</v>
      </c>
      <c r="F8" s="1">
        <v>2.1326002230261403</v>
      </c>
      <c r="G8" s="1">
        <v>1.9284208007171577</v>
      </c>
      <c r="H8" s="1">
        <v>2.4006972668019411</v>
      </c>
      <c r="I8" s="1">
        <v>2.5101006366632652</v>
      </c>
      <c r="J8" s="1">
        <v>1.9327400611435983</v>
      </c>
      <c r="K8" s="1">
        <v>1.9598433231275474</v>
      </c>
      <c r="M8" s="1">
        <v>1.589480396618876</v>
      </c>
      <c r="N8" s="1">
        <v>1.5665054939005389</v>
      </c>
      <c r="O8" s="1">
        <v>1.6990056389096813</v>
      </c>
      <c r="P8" s="1">
        <v>1.5533870148754163</v>
      </c>
      <c r="Q8" s="1">
        <v>2.4166330751137837</v>
      </c>
      <c r="R8" s="1">
        <v>2.5089830952611538</v>
      </c>
      <c r="V8" t="s">
        <v>5</v>
      </c>
      <c r="W8">
        <f>AVERAGE(M7:R9)</f>
        <v>1.9968004502056225</v>
      </c>
      <c r="X8">
        <f>STDEV(M7:R9)</f>
        <v>0.61150102896107472</v>
      </c>
      <c r="Y8">
        <f>COUNT(M7:R9)</f>
        <v>18</v>
      </c>
      <c r="Z8">
        <f>X8/SQRT(Y8)</f>
        <v>0.14413217476030912</v>
      </c>
      <c r="AC8">
        <v>12</v>
      </c>
      <c r="AD8">
        <v>1.9968004502056225</v>
      </c>
      <c r="AE8">
        <v>2.2657414233583797</v>
      </c>
      <c r="AF8">
        <v>2.6180872364289276</v>
      </c>
      <c r="AK8" t="s">
        <v>11</v>
      </c>
      <c r="AL8">
        <v>0</v>
      </c>
      <c r="AM8">
        <v>1.5871604465580527</v>
      </c>
      <c r="AN8">
        <v>1.8351289221216716</v>
      </c>
      <c r="AO8">
        <v>1.9968004502056225</v>
      </c>
    </row>
    <row r="9" spans="2:47" x14ac:dyDescent="0.2">
      <c r="B9" s="78">
        <v>45191</v>
      </c>
      <c r="D9" s="1">
        <v>1.3233253580072137</v>
      </c>
      <c r="E9" s="1">
        <v>1.3201896613829076</v>
      </c>
      <c r="F9" s="1">
        <v>2.5390625681384198</v>
      </c>
      <c r="G9" s="1">
        <v>2.8174821682210172</v>
      </c>
      <c r="H9" s="1">
        <v>2.4605718137549055</v>
      </c>
      <c r="I9" s="1">
        <v>2.4356871064606125</v>
      </c>
      <c r="J9" s="1">
        <v>1.1706119196033364</v>
      </c>
      <c r="K9" s="1">
        <v>1.1155694772858968</v>
      </c>
      <c r="M9" s="1">
        <v>1.5752849155886337</v>
      </c>
      <c r="N9" s="1">
        <v>1.5167328243793756</v>
      </c>
      <c r="O9" s="1">
        <v>1.4294083237484854</v>
      </c>
      <c r="P9" s="1">
        <v>1.1747908695001368</v>
      </c>
      <c r="Q9" s="1">
        <v>3.0339875275359112</v>
      </c>
      <c r="R9" s="1">
        <v>2.8782157515963598</v>
      </c>
      <c r="V9" t="s">
        <v>12</v>
      </c>
      <c r="W9">
        <f>AVERAGE(M13:R15)</f>
        <v>1.8351289221216716</v>
      </c>
      <c r="X9">
        <f>STDEV(M13:R15)</f>
        <v>0.68919625200337176</v>
      </c>
      <c r="Y9">
        <f>COUNT(M13:R15)</f>
        <v>18</v>
      </c>
      <c r="Z9">
        <f t="shared" ref="Z9:Z17" si="0">X9/SQRT(Y9)</f>
        <v>0.16244511445331231</v>
      </c>
      <c r="AC9">
        <v>6</v>
      </c>
      <c r="AD9">
        <v>1.8351289221216716</v>
      </c>
      <c r="AE9">
        <v>1.9228137415275097</v>
      </c>
      <c r="AF9">
        <v>2.002062639550914</v>
      </c>
      <c r="AK9" t="s">
        <v>13</v>
      </c>
      <c r="AL9">
        <v>1.7279253241425669</v>
      </c>
      <c r="AM9">
        <v>1.5776912214469041</v>
      </c>
      <c r="AN9">
        <v>1.9228137415275097</v>
      </c>
      <c r="AO9">
        <v>2.2657414233583797</v>
      </c>
    </row>
    <row r="10" spans="2:47" x14ac:dyDescent="0.2">
      <c r="D10" s="1">
        <v>1.454574196053446</v>
      </c>
      <c r="E10" s="1">
        <v>1.5417617883437431</v>
      </c>
      <c r="F10" s="1">
        <v>1.8567812415317708</v>
      </c>
      <c r="G10" s="1">
        <v>1.8642034460916803</v>
      </c>
      <c r="H10" s="1">
        <v>2.3767117231814909</v>
      </c>
      <c r="I10" s="1">
        <v>2.5261018955616064</v>
      </c>
      <c r="J10" s="1">
        <v>0.81490688557361879</v>
      </c>
      <c r="K10" s="1">
        <v>0.85708063858606809</v>
      </c>
      <c r="V10" t="s">
        <v>14</v>
      </c>
      <c r="W10">
        <f>AVERAGE(M19:R21)</f>
        <v>1.5871604465580527</v>
      </c>
      <c r="X10">
        <f>STDEV(M19:R21)</f>
        <v>0.69655758170192383</v>
      </c>
      <c r="Y10">
        <f>COUNT(M19:R21)</f>
        <v>18</v>
      </c>
      <c r="Z10">
        <f t="shared" si="0"/>
        <v>0.16418019650277765</v>
      </c>
      <c r="AC10">
        <v>1.5</v>
      </c>
      <c r="AD10">
        <v>1.5871604465580527</v>
      </c>
      <c r="AE10">
        <v>1.5776912214469041</v>
      </c>
      <c r="AF10">
        <v>1.6329170006347773</v>
      </c>
      <c r="AK10" t="s">
        <v>15</v>
      </c>
      <c r="AL10">
        <v>0</v>
      </c>
      <c r="AM10">
        <v>1.6329170006347773</v>
      </c>
      <c r="AN10">
        <v>2.002062639550914</v>
      </c>
      <c r="AO10">
        <v>2.6180872364289276</v>
      </c>
    </row>
    <row r="11" spans="2:47" x14ac:dyDescent="0.2">
      <c r="D11" s="1">
        <v>1.4966645137872261</v>
      </c>
      <c r="E11" s="1">
        <v>1.3350043254559552</v>
      </c>
      <c r="F11" s="1">
        <v>2.0456006673844782</v>
      </c>
      <c r="G11" s="1">
        <v>2.1570519318813575</v>
      </c>
      <c r="H11" s="1">
        <v>2.6357354515920677</v>
      </c>
      <c r="I11" s="1">
        <v>2.7111629819964249</v>
      </c>
      <c r="J11" s="1">
        <v>0.98561982199884268</v>
      </c>
      <c r="K11" s="1">
        <v>1.0562112569522382</v>
      </c>
      <c r="V11" t="s">
        <v>16</v>
      </c>
      <c r="W11">
        <f>AVERAGE(M25:R27)</f>
        <v>2.2657414233583797</v>
      </c>
      <c r="X11">
        <f>STDEV(M25:R27)</f>
        <v>0.53078827412637875</v>
      </c>
      <c r="Y11">
        <f>COUNT(M25:R27)</f>
        <v>18</v>
      </c>
      <c r="Z11">
        <f t="shared" si="0"/>
        <v>0.12510799600302216</v>
      </c>
    </row>
    <row r="12" spans="2:47" x14ac:dyDescent="0.2">
      <c r="D12" s="1">
        <v>1.0590206936985662</v>
      </c>
      <c r="E12" s="1">
        <v>0.93699515052852955</v>
      </c>
      <c r="F12" s="1">
        <v>1.7657518169284743</v>
      </c>
      <c r="G12" s="1">
        <v>1.6414026994430322</v>
      </c>
      <c r="H12" s="1">
        <v>2.5174796066350527</v>
      </c>
      <c r="I12" s="1">
        <v>2.4599633866224822</v>
      </c>
      <c r="J12" s="1">
        <v>2.6875983778617929</v>
      </c>
      <c r="K12" s="1">
        <v>2.8057857837421176</v>
      </c>
      <c r="O12" t="s">
        <v>12</v>
      </c>
      <c r="V12" t="s">
        <v>17</v>
      </c>
      <c r="W12">
        <f>AVERAGE(M31:R33)</f>
        <v>1.9228137415275097</v>
      </c>
      <c r="X12">
        <f>STDEV(M31:R33)</f>
        <v>0.61021939659966928</v>
      </c>
      <c r="Y12">
        <f>COUNT(M31:R33)</f>
        <v>18</v>
      </c>
      <c r="Z12">
        <f t="shared" si="0"/>
        <v>0.14383009111572981</v>
      </c>
    </row>
    <row r="13" spans="2:47" x14ac:dyDescent="0.2">
      <c r="D13" s="1">
        <v>1.2269602290090913</v>
      </c>
      <c r="E13" s="1">
        <v>1.0723147148790764</v>
      </c>
      <c r="F13" s="1">
        <v>1.388185365747939</v>
      </c>
      <c r="G13" s="1">
        <v>1.2970106922575868</v>
      </c>
      <c r="H13" s="1">
        <v>2.3755155616669565</v>
      </c>
      <c r="I13" s="1">
        <v>2.3332440982158618</v>
      </c>
      <c r="J13" s="1">
        <v>2.8448669750952491</v>
      </c>
      <c r="K13" s="1">
        <v>2.4550986389552754</v>
      </c>
      <c r="M13" s="1">
        <v>1.3233253580072137</v>
      </c>
      <c r="N13" s="1">
        <v>1.3201896613829076</v>
      </c>
      <c r="O13" s="1">
        <v>1.3820516216153715</v>
      </c>
      <c r="P13" s="1">
        <v>1.2646466747239109</v>
      </c>
      <c r="Q13" s="1">
        <v>3.2714784451994396</v>
      </c>
      <c r="R13" s="1">
        <v>2.7702994637005589</v>
      </c>
      <c r="V13" t="s">
        <v>18</v>
      </c>
      <c r="W13">
        <f>AVERAGE(M37:R39)</f>
        <v>1.5776912214469041</v>
      </c>
      <c r="X13">
        <f>STDEV(M37:R39)</f>
        <v>0.46451965919229476</v>
      </c>
      <c r="Y13">
        <f>COUNT(M37:R39)</f>
        <v>18</v>
      </c>
      <c r="Z13">
        <f t="shared" si="0"/>
        <v>0.10948833366977855</v>
      </c>
      <c r="AF13" s="1"/>
      <c r="AG13" s="1">
        <v>1.5</v>
      </c>
      <c r="AH13" s="1">
        <v>6</v>
      </c>
      <c r="AI13" s="1">
        <v>12</v>
      </c>
      <c r="AO13" s="2" t="s">
        <v>19</v>
      </c>
      <c r="AP13" s="2"/>
      <c r="AQ13" s="2"/>
      <c r="AR13" s="2"/>
      <c r="AS13" s="2"/>
      <c r="AT13" s="2"/>
      <c r="AU13" s="2"/>
    </row>
    <row r="14" spans="2:47" x14ac:dyDescent="0.2">
      <c r="M14" s="1">
        <v>1.454574196053446</v>
      </c>
      <c r="N14" s="1">
        <v>1.5417617883437431</v>
      </c>
      <c r="O14" s="1">
        <v>1.5203059701279551</v>
      </c>
      <c r="P14" s="1">
        <v>1.236174770051331</v>
      </c>
      <c r="Q14" s="1">
        <v>2.0360195762366597</v>
      </c>
      <c r="R14" s="1">
        <v>1.6744998413582448</v>
      </c>
      <c r="V14" t="s">
        <v>20</v>
      </c>
      <c r="W14">
        <f>AVERAGE(M43:R45)</f>
        <v>2.6180872364289276</v>
      </c>
      <c r="X14">
        <f>STDEV(M43:R45)</f>
        <v>0.51147478989354933</v>
      </c>
      <c r="Y14">
        <f>COUNT(M43:R45)</f>
        <v>18</v>
      </c>
      <c r="Z14">
        <f t="shared" si="0"/>
        <v>0.12055576411323113</v>
      </c>
      <c r="AF14" s="1" t="s">
        <v>1</v>
      </c>
      <c r="AG14" s="1">
        <v>1.5871604465580527</v>
      </c>
      <c r="AH14" s="1">
        <v>1.8351289221216716</v>
      </c>
      <c r="AI14" s="1">
        <v>1.9968004502056225</v>
      </c>
      <c r="AO14" s="2"/>
      <c r="AP14" s="2"/>
      <c r="AQ14" s="2"/>
      <c r="AR14" s="2"/>
      <c r="AS14" s="2"/>
      <c r="AT14" s="2"/>
      <c r="AU14" s="2"/>
    </row>
    <row r="15" spans="2:47" ht="17" thickBot="1" x14ac:dyDescent="0.25">
      <c r="M15" s="1">
        <v>1.4966645137872261</v>
      </c>
      <c r="N15" s="1">
        <v>1.3350043254559552</v>
      </c>
      <c r="O15" s="1">
        <v>1.8900083679403561</v>
      </c>
      <c r="P15" s="1">
        <v>1.6248365409663843</v>
      </c>
      <c r="Q15" s="1">
        <v>3.4184536603745044</v>
      </c>
      <c r="R15" s="1">
        <v>2.4720258228648828</v>
      </c>
      <c r="V15" t="s">
        <v>21</v>
      </c>
      <c r="W15">
        <f>AVERAGE(M49:R51)</f>
        <v>2.002062639550914</v>
      </c>
      <c r="X15">
        <f>STDEV(M49:R51)</f>
        <v>0.43319934582399783</v>
      </c>
      <c r="Y15">
        <f>COUNT(M49:R51)</f>
        <v>16</v>
      </c>
      <c r="Z15">
        <f t="shared" si="0"/>
        <v>0.10829983645599946</v>
      </c>
      <c r="AF15" s="1" t="s">
        <v>2</v>
      </c>
      <c r="AG15" s="1">
        <v>1.5776912214469041</v>
      </c>
      <c r="AH15" s="1">
        <v>1.9228137415275097</v>
      </c>
      <c r="AI15" s="1">
        <v>2.2657414233583797</v>
      </c>
      <c r="AO15" s="2" t="s">
        <v>22</v>
      </c>
      <c r="AP15" s="2"/>
      <c r="AQ15" s="2"/>
      <c r="AR15" s="2"/>
      <c r="AS15" s="2"/>
      <c r="AT15" s="2"/>
      <c r="AU15" s="2"/>
    </row>
    <row r="16" spans="2:47" x14ac:dyDescent="0.2">
      <c r="D16">
        <v>1.7663397330139705</v>
      </c>
      <c r="E16">
        <v>1.4562921354645959</v>
      </c>
      <c r="F16">
        <v>1.5715678443122176</v>
      </c>
      <c r="G16">
        <v>1.6266878103014957</v>
      </c>
      <c r="H16">
        <v>1.6520846806291796</v>
      </c>
      <c r="I16">
        <v>1.4869570375009578</v>
      </c>
      <c r="J16">
        <v>1.9392035834843671</v>
      </c>
      <c r="K16">
        <v>1.6137490940025578</v>
      </c>
      <c r="V16" t="s">
        <v>23</v>
      </c>
      <c r="W16">
        <f>AVERAGE(M55:R57)</f>
        <v>1.6329170006347773</v>
      </c>
      <c r="X16">
        <f>STDEV(M55:R57)</f>
        <v>0.40944510892473046</v>
      </c>
      <c r="Y16">
        <f>COUNT(M55:R57)</f>
        <v>18</v>
      </c>
      <c r="Z16">
        <f t="shared" si="0"/>
        <v>9.6507137681447169E-2</v>
      </c>
      <c r="AF16" s="1" t="s">
        <v>3</v>
      </c>
      <c r="AG16" s="1">
        <v>1.6329170006347773</v>
      </c>
      <c r="AH16" s="1">
        <v>2.002062639550914</v>
      </c>
      <c r="AI16" s="1">
        <v>2.6180872364289276</v>
      </c>
      <c r="AO16" s="3" t="s">
        <v>24</v>
      </c>
      <c r="AP16" s="3" t="s">
        <v>25</v>
      </c>
      <c r="AQ16" s="3" t="s">
        <v>26</v>
      </c>
      <c r="AR16" s="3" t="s">
        <v>27</v>
      </c>
      <c r="AS16" s="3" t="s">
        <v>28</v>
      </c>
      <c r="AT16" s="2"/>
      <c r="AU16" s="2"/>
    </row>
    <row r="17" spans="2:47" x14ac:dyDescent="0.2">
      <c r="D17">
        <v>1.6990056389096813</v>
      </c>
      <c r="E17">
        <v>1.5533870148754163</v>
      </c>
      <c r="F17">
        <v>1.7141466695824121</v>
      </c>
      <c r="G17">
        <v>1.6020832048723499</v>
      </c>
      <c r="H17">
        <v>1.2514691008980638</v>
      </c>
      <c r="I17">
        <v>1.1143146203975238</v>
      </c>
      <c r="J17">
        <v>2.0888512994887467</v>
      </c>
      <c r="K17">
        <v>1.8329081142184753</v>
      </c>
      <c r="V17" t="s">
        <v>29</v>
      </c>
      <c r="W17">
        <f>AVERAGE(M66:R67)</f>
        <v>1.7279253241425669</v>
      </c>
      <c r="X17">
        <f>STDEV(M66:R67)</f>
        <v>0.72598688790566035</v>
      </c>
      <c r="Y17">
        <f>COUNT(M66:R67)</f>
        <v>12</v>
      </c>
      <c r="Z17">
        <f t="shared" si="0"/>
        <v>0.20957436258023585</v>
      </c>
      <c r="AO17" s="2">
        <v>1.5</v>
      </c>
      <c r="AP17" s="2">
        <v>3</v>
      </c>
      <c r="AQ17" s="2">
        <v>4.7977686686397343</v>
      </c>
      <c r="AR17" s="2">
        <v>1.5992562228799114</v>
      </c>
      <c r="AS17" s="2">
        <v>8.7220252534825999E-4</v>
      </c>
      <c r="AT17" s="2"/>
      <c r="AU17" s="2"/>
    </row>
    <row r="18" spans="2:47" x14ac:dyDescent="0.2">
      <c r="D18">
        <v>1.4294083237484854</v>
      </c>
      <c r="E18">
        <v>1.1747908695001368</v>
      </c>
      <c r="F18">
        <v>1.7312534382467197</v>
      </c>
      <c r="G18">
        <v>1.6832988251966599</v>
      </c>
      <c r="H18">
        <v>2.5565805368125281</v>
      </c>
      <c r="I18">
        <v>2.3003257623447322</v>
      </c>
      <c r="J18">
        <v>1.8735185690941709</v>
      </c>
      <c r="K18">
        <v>2.0640170461079204</v>
      </c>
      <c r="O18" t="s">
        <v>14</v>
      </c>
      <c r="V18" t="s">
        <v>30</v>
      </c>
      <c r="W18">
        <f>AVERAGE(J9:K11,J19:K21,J31:K32,J33)</f>
        <v>1</v>
      </c>
      <c r="X18">
        <f>STDEV(J9:K11,J19:K21,J31:K32,J33)</f>
        <v>0.11825546958815865</v>
      </c>
      <c r="AO18" s="2">
        <v>6</v>
      </c>
      <c r="AP18" s="2">
        <v>3</v>
      </c>
      <c r="AQ18" s="2">
        <v>5.7600053032000957</v>
      </c>
      <c r="AR18" s="2">
        <v>1.9200017677333652</v>
      </c>
      <c r="AS18" s="2">
        <v>6.9726469011507589E-3</v>
      </c>
      <c r="AT18" s="2"/>
      <c r="AU18" s="2"/>
    </row>
    <row r="19" spans="2:47" ht="17" thickBot="1" x14ac:dyDescent="0.25">
      <c r="D19">
        <v>1.3820516216153715</v>
      </c>
      <c r="E19">
        <v>1.2646466747239109</v>
      </c>
      <c r="F19">
        <v>1.8276975950904326</v>
      </c>
      <c r="G19">
        <v>1.7204734873615446</v>
      </c>
      <c r="H19">
        <v>2.5793787689221239</v>
      </c>
      <c r="I19">
        <v>2.0174773486809441</v>
      </c>
      <c r="J19">
        <v>1.0175978153747303</v>
      </c>
      <c r="K19">
        <v>0.95664086955902183</v>
      </c>
      <c r="M19" s="1">
        <v>1.0590206936985662</v>
      </c>
      <c r="N19" s="1">
        <v>0.93699515052852955</v>
      </c>
      <c r="O19" s="1">
        <v>1.4387333332341514</v>
      </c>
      <c r="P19" s="1">
        <v>1.3422009466114173</v>
      </c>
      <c r="Q19" s="1">
        <v>2.5702202222166006</v>
      </c>
      <c r="R19" s="1">
        <v>2.4512981151107365</v>
      </c>
      <c r="AO19" s="4">
        <v>12</v>
      </c>
      <c r="AP19" s="4">
        <v>3</v>
      </c>
      <c r="AQ19" s="4">
        <v>6.8806291099929293</v>
      </c>
      <c r="AR19" s="4">
        <v>2.2935430366643099</v>
      </c>
      <c r="AS19" s="4">
        <v>9.7079014960731236E-2</v>
      </c>
      <c r="AT19" s="2"/>
      <c r="AU19" s="2"/>
    </row>
    <row r="20" spans="2:47" x14ac:dyDescent="0.2">
      <c r="B20" s="78">
        <v>45219</v>
      </c>
      <c r="D20">
        <v>1.5203059701279551</v>
      </c>
      <c r="E20">
        <v>1.236174770051331</v>
      </c>
      <c r="F20">
        <v>1.2867489209814118</v>
      </c>
      <c r="G20">
        <v>1.118474518451412</v>
      </c>
      <c r="H20">
        <v>1.880106590059353</v>
      </c>
      <c r="I20">
        <v>1.897284726035104</v>
      </c>
      <c r="J20">
        <v>0.91015517426863535</v>
      </c>
      <c r="K20">
        <v>0.97954364521755655</v>
      </c>
      <c r="M20" s="1">
        <v>1.2269602290090913</v>
      </c>
      <c r="N20" s="1">
        <v>1.0723147148790764</v>
      </c>
      <c r="O20" s="1">
        <v>0.98395742526517616</v>
      </c>
      <c r="P20" s="1">
        <v>1.098261736550407</v>
      </c>
      <c r="Q20" s="1">
        <v>2.6507276276129468</v>
      </c>
      <c r="R20" s="1">
        <v>2.5904732051249062</v>
      </c>
      <c r="AG20" s="5"/>
      <c r="AH20" s="5"/>
      <c r="AI20" s="5"/>
      <c r="AJ20" s="5"/>
      <c r="AK20" s="5"/>
      <c r="AO20" s="2"/>
      <c r="AP20" s="2"/>
      <c r="AQ20" s="2"/>
      <c r="AR20" s="2"/>
      <c r="AS20" s="2"/>
      <c r="AT20" s="2"/>
      <c r="AU20" s="2"/>
    </row>
    <row r="21" spans="2:47" x14ac:dyDescent="0.2">
      <c r="D21">
        <v>1.8900083679403561</v>
      </c>
      <c r="E21">
        <v>1.6248365409663843</v>
      </c>
      <c r="F21">
        <v>1.2443575084258292</v>
      </c>
      <c r="G21">
        <v>1.1615200756370396</v>
      </c>
      <c r="H21">
        <v>1.7785349342432721</v>
      </c>
      <c r="I21">
        <v>1.7548216509696104</v>
      </c>
      <c r="J21">
        <v>1.1044631687504238</v>
      </c>
      <c r="K21">
        <v>1.0315993268296315</v>
      </c>
      <c r="M21" s="1">
        <v>0.78934151577548339</v>
      </c>
      <c r="N21" s="1">
        <v>0.76554623693439816</v>
      </c>
      <c r="O21" s="1">
        <v>1.5715678443122176</v>
      </c>
      <c r="P21" s="1">
        <v>1.6266878103014957</v>
      </c>
      <c r="Q21" s="1">
        <v>2.7255250564557092</v>
      </c>
      <c r="R21" s="1">
        <v>1.6690561744240389</v>
      </c>
      <c r="AO21" s="2"/>
      <c r="AP21" s="2"/>
      <c r="AQ21" s="2"/>
      <c r="AR21" s="2"/>
      <c r="AS21" s="2"/>
      <c r="AT21" s="2"/>
      <c r="AU21" s="2"/>
    </row>
    <row r="22" spans="2:47" ht="17" thickBot="1" x14ac:dyDescent="0.25">
      <c r="D22">
        <v>1.4387333332341514</v>
      </c>
      <c r="E22">
        <v>1.3422009466114173</v>
      </c>
      <c r="F22">
        <v>1.2900792974982875</v>
      </c>
      <c r="G22">
        <v>1.3012088640704209</v>
      </c>
      <c r="H22">
        <v>1.7116189155839905</v>
      </c>
      <c r="I22">
        <v>1.4521864045747033</v>
      </c>
      <c r="J22">
        <v>1.2591483783904145</v>
      </c>
      <c r="K22">
        <v>1.2307332757929133</v>
      </c>
      <c r="AE22" t="s">
        <v>20</v>
      </c>
      <c r="AF22" t="s">
        <v>5</v>
      </c>
      <c r="AG22" t="s">
        <v>16</v>
      </c>
      <c r="AH22" t="s">
        <v>30</v>
      </c>
      <c r="AO22" s="2" t="s">
        <v>31</v>
      </c>
      <c r="AP22" s="2"/>
      <c r="AQ22" s="2"/>
      <c r="AR22" s="2"/>
      <c r="AS22" s="2"/>
      <c r="AT22" s="2"/>
      <c r="AU22" s="2"/>
    </row>
    <row r="23" spans="2:47" x14ac:dyDescent="0.2">
      <c r="D23">
        <v>0.98395742526517616</v>
      </c>
      <c r="E23">
        <v>1.098261736550407</v>
      </c>
      <c r="F23">
        <v>1.6316292224340248</v>
      </c>
      <c r="G23">
        <v>1.6266878103014952</v>
      </c>
      <c r="H23">
        <v>1.8211939490418534</v>
      </c>
      <c r="I23">
        <v>1.6927149398427652</v>
      </c>
      <c r="J23">
        <v>1.1790520232369988</v>
      </c>
      <c r="K23">
        <v>1.076170638810235</v>
      </c>
      <c r="AE23" s="1">
        <v>2.4006972668019411</v>
      </c>
      <c r="AF23" s="1">
        <v>2.0561690951881832</v>
      </c>
      <c r="AG23" s="1">
        <v>2.1827880225786918</v>
      </c>
      <c r="AH23" s="6">
        <v>1.17061192</v>
      </c>
      <c r="AO23" s="3" t="s">
        <v>32</v>
      </c>
      <c r="AP23" s="3" t="s">
        <v>33</v>
      </c>
      <c r="AQ23" s="3" t="s">
        <v>34</v>
      </c>
      <c r="AR23" s="3" t="s">
        <v>35</v>
      </c>
      <c r="AS23" s="3" t="s">
        <v>1</v>
      </c>
      <c r="AT23" s="3" t="s">
        <v>36</v>
      </c>
      <c r="AU23" s="3" t="s">
        <v>37</v>
      </c>
    </row>
    <row r="24" spans="2:47" x14ac:dyDescent="0.2">
      <c r="O24" t="s">
        <v>16</v>
      </c>
      <c r="AE24" s="1">
        <v>2.5101006366632652</v>
      </c>
      <c r="AF24" s="1">
        <v>1.9042136986364828</v>
      </c>
      <c r="AG24" s="1">
        <v>1.9516928148741595</v>
      </c>
      <c r="AH24" s="6">
        <v>1.11556948</v>
      </c>
      <c r="AO24" s="2" t="s">
        <v>38</v>
      </c>
      <c r="AP24" s="2">
        <v>0.72444496393277147</v>
      </c>
      <c r="AQ24" s="2">
        <v>2</v>
      </c>
      <c r="AR24" s="2">
        <v>0.36222248196638573</v>
      </c>
      <c r="AS24" s="2">
        <v>10.356723441758994</v>
      </c>
      <c r="AT24" s="2">
        <v>1.1330888419610977E-2</v>
      </c>
      <c r="AU24" s="2">
        <v>5.1432528497847176</v>
      </c>
    </row>
    <row r="25" spans="2:47" x14ac:dyDescent="0.2">
      <c r="M25" s="1">
        <v>2.1827880225786918</v>
      </c>
      <c r="N25" s="1">
        <v>1.9516928148741595</v>
      </c>
      <c r="O25" s="1">
        <v>1.7141466695824121</v>
      </c>
      <c r="P25" s="1">
        <v>1.6020832048723499</v>
      </c>
      <c r="Q25" s="1">
        <v>2.6998203122432978</v>
      </c>
      <c r="R25" s="1">
        <v>2.3333348965743728</v>
      </c>
      <c r="AE25" s="1">
        <v>2.5565805368125281</v>
      </c>
      <c r="AF25" s="1">
        <v>1.7663397330139705</v>
      </c>
      <c r="AG25" s="1">
        <v>1.7141466695824121</v>
      </c>
      <c r="AH25" s="1">
        <v>1.0175978153747303</v>
      </c>
      <c r="AO25" s="2" t="s">
        <v>39</v>
      </c>
      <c r="AP25" s="2">
        <v>0.20984772877445818</v>
      </c>
      <c r="AQ25" s="2">
        <v>6</v>
      </c>
      <c r="AR25" s="2">
        <v>3.4974621462409698E-2</v>
      </c>
      <c r="AS25" s="2"/>
      <c r="AT25" s="2"/>
      <c r="AU25" s="2"/>
    </row>
    <row r="26" spans="2:47" x14ac:dyDescent="0.2">
      <c r="M26" s="1">
        <v>2.1326002230261403</v>
      </c>
      <c r="N26" s="1">
        <v>1.9284208007171577</v>
      </c>
      <c r="O26" s="1">
        <v>1.7312534382467197</v>
      </c>
      <c r="P26" s="1">
        <v>1.6832988251966599</v>
      </c>
      <c r="Q26" s="1">
        <v>3.0970137096924573</v>
      </c>
      <c r="R26" s="1">
        <v>2.927291206277904</v>
      </c>
      <c r="AE26" s="1">
        <v>2.3003257623447322</v>
      </c>
      <c r="AF26" s="1">
        <v>1.4562921354645959</v>
      </c>
      <c r="AG26" s="1">
        <v>1.6020832048723499</v>
      </c>
      <c r="AH26" s="1">
        <v>0.95664086955902183</v>
      </c>
      <c r="AI26" s="5"/>
      <c r="AJ26" s="5"/>
      <c r="AK26" s="5"/>
      <c r="AL26" s="5"/>
      <c r="AM26" s="5"/>
      <c r="AO26" s="2"/>
      <c r="AP26" s="2"/>
      <c r="AQ26" s="2"/>
      <c r="AR26" s="2"/>
      <c r="AS26" s="2"/>
      <c r="AT26" s="2"/>
      <c r="AU26" s="2"/>
    </row>
    <row r="27" spans="2:47" ht="17" thickBot="1" x14ac:dyDescent="0.25">
      <c r="M27" s="1">
        <v>2.5390625681384198</v>
      </c>
      <c r="N27" s="1">
        <v>2.8174821682210172</v>
      </c>
      <c r="O27" s="1">
        <v>1.8276975950904326</v>
      </c>
      <c r="P27" s="1">
        <v>1.7204734873615446</v>
      </c>
      <c r="Q27" s="1">
        <v>3.125585131372921</v>
      </c>
      <c r="R27" s="1">
        <v>2.7693005463841716</v>
      </c>
      <c r="AE27" s="1">
        <v>3.2964778300210265</v>
      </c>
      <c r="AF27" s="1">
        <v>2.8649952929436671</v>
      </c>
      <c r="AG27" s="1">
        <v>2.6998203122432978</v>
      </c>
      <c r="AH27" s="1">
        <v>1.145147117082715</v>
      </c>
      <c r="AO27" s="4" t="s">
        <v>40</v>
      </c>
      <c r="AP27" s="4">
        <v>0.9342926927072297</v>
      </c>
      <c r="AQ27" s="4">
        <v>8</v>
      </c>
      <c r="AR27" s="4"/>
      <c r="AS27" s="4"/>
      <c r="AT27" s="4"/>
      <c r="AU27" s="4"/>
    </row>
    <row r="28" spans="2:47" x14ac:dyDescent="0.2">
      <c r="D28">
        <v>2.8649952929436671</v>
      </c>
      <c r="E28">
        <v>2.9519832214259583</v>
      </c>
      <c r="F28">
        <v>2.7255250564557092</v>
      </c>
      <c r="G28">
        <v>1.6690561744240389</v>
      </c>
      <c r="H28">
        <v>1.7659887677658204</v>
      </c>
      <c r="I28">
        <v>1.0840922270713707</v>
      </c>
      <c r="J28">
        <v>0.89085483057093018</v>
      </c>
      <c r="K28">
        <v>1.3487258993475493</v>
      </c>
      <c r="AE28" s="1">
        <v>3.7312681137764292</v>
      </c>
      <c r="AF28" s="1">
        <v>2.9519832214259583</v>
      </c>
      <c r="AG28" s="1">
        <v>2.3333348965743728</v>
      </c>
      <c r="AH28" s="1">
        <v>0.99381762154068698</v>
      </c>
      <c r="AJ28" s="7"/>
      <c r="AK28" s="7" t="s">
        <v>41</v>
      </c>
      <c r="AL28" s="7"/>
      <c r="AO28" s="2"/>
      <c r="AP28" s="2"/>
      <c r="AQ28" s="2"/>
      <c r="AR28" s="2"/>
      <c r="AS28" s="2"/>
      <c r="AT28" s="2"/>
      <c r="AU28" s="2"/>
    </row>
    <row r="29" spans="2:47" x14ac:dyDescent="0.2">
      <c r="D29">
        <v>2.4166330751137837</v>
      </c>
      <c r="E29">
        <v>2.5089830952611538</v>
      </c>
      <c r="F29">
        <v>2.6998203122432978</v>
      </c>
      <c r="G29">
        <v>2.3333348965743728</v>
      </c>
      <c r="H29">
        <v>1.3578295776657043</v>
      </c>
      <c r="I29">
        <v>1.3243669556481494</v>
      </c>
      <c r="J29">
        <v>1.1112346302403504</v>
      </c>
      <c r="K29">
        <v>1.0597625651105158</v>
      </c>
      <c r="AE29" s="1">
        <v>2.4605718137549055</v>
      </c>
      <c r="AF29" s="1">
        <v>1.589480396618876</v>
      </c>
      <c r="AG29" s="1">
        <v>2.1326002230261403</v>
      </c>
      <c r="AH29" s="6">
        <v>0.81490689000000005</v>
      </c>
      <c r="AJ29" s="7" t="s">
        <v>42</v>
      </c>
      <c r="AK29" s="7" t="s">
        <v>43</v>
      </c>
      <c r="AL29" s="7" t="s">
        <v>44</v>
      </c>
    </row>
    <row r="30" spans="2:47" x14ac:dyDescent="0.2">
      <c r="B30" s="78">
        <v>45247</v>
      </c>
      <c r="D30">
        <v>3.0339875275359112</v>
      </c>
      <c r="E30">
        <v>2.8782157515963598</v>
      </c>
      <c r="F30">
        <v>3.0970137096924573</v>
      </c>
      <c r="G30">
        <v>2.927291206277904</v>
      </c>
      <c r="H30">
        <v>3.2964778300210265</v>
      </c>
      <c r="I30">
        <v>3.7312681137764292</v>
      </c>
      <c r="J30">
        <v>1.1567795592769743</v>
      </c>
      <c r="K30">
        <v>1.0492430351576956</v>
      </c>
      <c r="O30" t="s">
        <v>17</v>
      </c>
      <c r="AE30" s="1">
        <v>2.4356871064606125</v>
      </c>
      <c r="AF30" s="1">
        <v>1.5665054939005389</v>
      </c>
      <c r="AG30" s="1">
        <v>1.9284208007171577</v>
      </c>
      <c r="AH30" s="6">
        <v>0.85708063999999995</v>
      </c>
      <c r="AJ30" s="7">
        <f>TTEST(AE23:AE40,AH23:AH39,2,2)</f>
        <v>2.8677008897296772E-14</v>
      </c>
      <c r="AK30" s="7">
        <f>TTEST(AF23:AF40,AH23:AH39,2,2)</f>
        <v>1.6674582787576257E-7</v>
      </c>
      <c r="AL30" s="7">
        <f>TTEST(AG23:AG40,AH23:AH39,2,2)</f>
        <v>4.4302575204561305E-11</v>
      </c>
    </row>
    <row r="31" spans="2:47" x14ac:dyDescent="0.2">
      <c r="D31">
        <v>3.2714784451994396</v>
      </c>
      <c r="E31">
        <v>2.7702994637005589</v>
      </c>
      <c r="F31">
        <v>3.125585131372921</v>
      </c>
      <c r="G31">
        <v>2.7693005463841716</v>
      </c>
      <c r="H31">
        <v>3.2077811692113292</v>
      </c>
      <c r="I31">
        <v>3.3610382124156892</v>
      </c>
      <c r="J31">
        <v>1.145147117082715</v>
      </c>
      <c r="K31">
        <v>0.99381762154068698</v>
      </c>
      <c r="M31" s="1">
        <v>1.8567812415317708</v>
      </c>
      <c r="N31" s="1">
        <v>1.8642034460916803</v>
      </c>
      <c r="O31" s="1">
        <v>1.2867489209814118</v>
      </c>
      <c r="P31" s="1">
        <v>1.118474518451412</v>
      </c>
      <c r="Q31" s="1">
        <v>2.8670272450744845</v>
      </c>
      <c r="R31" s="1">
        <v>2.676200068766295</v>
      </c>
      <c r="AE31" s="1">
        <v>2.5793787689221239</v>
      </c>
      <c r="AF31" s="1">
        <v>1.6990056389096813</v>
      </c>
      <c r="AG31" s="1">
        <v>1.7312534382467197</v>
      </c>
      <c r="AH31" s="1">
        <v>0.91015517426863535</v>
      </c>
      <c r="AJ31" s="7" t="s">
        <v>45</v>
      </c>
      <c r="AK31" s="7" t="s">
        <v>46</v>
      </c>
      <c r="AL31" s="7" t="s">
        <v>47</v>
      </c>
    </row>
    <row r="32" spans="2:47" x14ac:dyDescent="0.2">
      <c r="D32">
        <v>2.0360195762366597</v>
      </c>
      <c r="E32">
        <v>1.6744998413582448</v>
      </c>
      <c r="F32">
        <v>2.8670272450744845</v>
      </c>
      <c r="G32">
        <v>2.676200068766295</v>
      </c>
      <c r="H32">
        <v>2.6049878839619369</v>
      </c>
      <c r="I32">
        <v>2.9829928710556657</v>
      </c>
      <c r="J32">
        <v>0.90686178226523906</v>
      </c>
      <c r="K32">
        <v>0.79025650531463099</v>
      </c>
      <c r="M32" s="1">
        <v>2.0456006673844782</v>
      </c>
      <c r="N32" s="1">
        <v>2.1570519318813575</v>
      </c>
      <c r="O32" s="1">
        <v>1.2443575084258292</v>
      </c>
      <c r="P32" s="1">
        <v>1.1615200756370396</v>
      </c>
      <c r="Q32" s="1">
        <v>2.5577221670746728</v>
      </c>
      <c r="R32" s="1">
        <v>2.4419050421713409</v>
      </c>
      <c r="AE32" s="1">
        <v>2.0174773486809441</v>
      </c>
      <c r="AF32" s="1">
        <v>1.5533870148754163</v>
      </c>
      <c r="AG32" s="1">
        <v>1.6832988251966599</v>
      </c>
      <c r="AH32" s="1">
        <v>0.97954364521755655</v>
      </c>
      <c r="AJ32" s="7">
        <f>TTEST(AT42:AT57,AH23:AH39,2,2)</f>
        <v>2.3218349562385983E-10</v>
      </c>
      <c r="AK32" s="7">
        <f>TTEST(AR42:AR59,AH23:AH39,2,2)</f>
        <v>2.3059683945516874E-5</v>
      </c>
      <c r="AL32" s="7">
        <f>TTEST(AS42:AS59,AH23:AH39,2,2)</f>
        <v>6.7262355834815578E-7</v>
      </c>
    </row>
    <row r="33" spans="4:53" x14ac:dyDescent="0.2">
      <c r="D33">
        <v>3.4184536603745044</v>
      </c>
      <c r="E33">
        <v>2.4720258228648828</v>
      </c>
      <c r="F33">
        <v>2.5577221670746728</v>
      </c>
      <c r="G33">
        <v>2.4419050421713409</v>
      </c>
      <c r="H33">
        <v>2.0601003468335586</v>
      </c>
      <c r="I33">
        <v>1.5113137949570223</v>
      </c>
      <c r="J33">
        <v>1.1639169737967276</v>
      </c>
      <c r="K33">
        <v>0</v>
      </c>
      <c r="M33" s="1">
        <v>1.7657518169284743</v>
      </c>
      <c r="N33" s="1">
        <v>1.6414026994430322</v>
      </c>
      <c r="O33" s="1">
        <v>1.2900792974982875</v>
      </c>
      <c r="P33" s="1">
        <v>1.3012088640704209</v>
      </c>
      <c r="Q33" s="1">
        <v>2.5442965101600739</v>
      </c>
      <c r="R33" s="1">
        <v>2.7903153259231157</v>
      </c>
      <c r="AE33" s="1">
        <v>3.2077811692113292</v>
      </c>
      <c r="AF33" s="1">
        <v>2.4166330751137837</v>
      </c>
      <c r="AG33" s="1">
        <v>3.0970137096924573</v>
      </c>
      <c r="AH33" s="1">
        <v>0.90686178226523906</v>
      </c>
      <c r="AJ33" s="7"/>
      <c r="AK33" s="7"/>
      <c r="AL33" s="7"/>
    </row>
    <row r="34" spans="4:53" x14ac:dyDescent="0.2">
      <c r="D34">
        <v>2.5702202222166006</v>
      </c>
      <c r="E34">
        <v>2.4512981151107365</v>
      </c>
      <c r="F34">
        <v>2.5442965101600739</v>
      </c>
      <c r="G34">
        <v>2.7903153259231157</v>
      </c>
      <c r="H34">
        <v>1.6643971705628795</v>
      </c>
      <c r="I34">
        <v>1.5530190394761256</v>
      </c>
      <c r="J34">
        <v>1.2838031583522334</v>
      </c>
      <c r="K34">
        <v>1.2838031583522334</v>
      </c>
      <c r="AE34" s="1">
        <v>3.3610382124156892</v>
      </c>
      <c r="AF34" s="1">
        <v>2.5089830952611538</v>
      </c>
      <c r="AG34" s="1">
        <v>2.927291206277904</v>
      </c>
      <c r="AH34" s="1">
        <v>0.79025650531463099</v>
      </c>
      <c r="AJ34" s="7" t="s">
        <v>48</v>
      </c>
      <c r="AK34" s="7" t="s">
        <v>49</v>
      </c>
      <c r="AL34" s="7" t="s">
        <v>50</v>
      </c>
    </row>
    <row r="35" spans="4:53" x14ac:dyDescent="0.2">
      <c r="D35">
        <v>2.6507276276129468</v>
      </c>
      <c r="E35">
        <v>2.5904732051249062</v>
      </c>
      <c r="F35">
        <v>3.0444472648331997</v>
      </c>
      <c r="G35">
        <v>2.3711021625838042</v>
      </c>
      <c r="H35">
        <v>5.5833259490051788</v>
      </c>
      <c r="I35">
        <v>5.4833671500810741</v>
      </c>
      <c r="J35">
        <v>1.3824904225734074</v>
      </c>
      <c r="K35">
        <v>1.2465530585479312</v>
      </c>
      <c r="AE35" s="1">
        <v>2.3767117231814909</v>
      </c>
      <c r="AF35" s="1">
        <v>1.5752849155886337</v>
      </c>
      <c r="AG35" s="1">
        <v>2.5390625681384198</v>
      </c>
      <c r="AH35" s="6">
        <v>0.98561982000000004</v>
      </c>
      <c r="AJ35" s="7">
        <f>TTEST(AY42:AY59,AH23:AH39,2,2)</f>
        <v>6.5465545499696735E-7</v>
      </c>
      <c r="AK35" s="7">
        <f>TTEST(AW42:AW59,AH23:AH39,2,2)</f>
        <v>1.6552664765589857E-3</v>
      </c>
      <c r="AL35" s="7">
        <f>TTEST(AX42:AX59,AH23:AH39,2,2)</f>
        <v>1.9922991856775884E-5</v>
      </c>
    </row>
    <row r="36" spans="4:53" x14ac:dyDescent="0.2">
      <c r="O36" t="s">
        <v>18</v>
      </c>
      <c r="AE36" s="1">
        <v>2.5261018955616064</v>
      </c>
      <c r="AF36" s="1">
        <v>1.5167328243793756</v>
      </c>
      <c r="AG36" s="1">
        <v>2.8174821682210172</v>
      </c>
      <c r="AH36" s="6">
        <v>1.05621126</v>
      </c>
    </row>
    <row r="37" spans="4:53" x14ac:dyDescent="0.2">
      <c r="M37" s="1">
        <v>1.388185365747939</v>
      </c>
      <c r="N37" s="1">
        <v>1.2970106922575868</v>
      </c>
      <c r="O37" s="1">
        <v>1.6316292224340248</v>
      </c>
      <c r="P37" s="1">
        <v>1.6266878103014952</v>
      </c>
      <c r="Q37" s="1">
        <v>3.0444472648331997</v>
      </c>
      <c r="R37" s="1">
        <v>2.3711021625838042</v>
      </c>
      <c r="AE37" s="1">
        <v>1.880106590059353</v>
      </c>
      <c r="AF37" s="1">
        <v>1.4294083237484854</v>
      </c>
      <c r="AG37" s="1">
        <v>1.8276975950904326</v>
      </c>
      <c r="AH37" s="1">
        <v>1.1044631687504238</v>
      </c>
    </row>
    <row r="38" spans="4:53" x14ac:dyDescent="0.2">
      <c r="M38" s="1">
        <v>1.4890540939937591</v>
      </c>
      <c r="N38" s="1">
        <v>1.6081763578964285</v>
      </c>
      <c r="O38" s="1">
        <v>1.6520846806291796</v>
      </c>
      <c r="P38" s="1">
        <v>1.4869570375009578</v>
      </c>
      <c r="Q38" s="1">
        <v>1.7659887677658204</v>
      </c>
      <c r="R38" s="1">
        <v>1.0840922270713707</v>
      </c>
      <c r="AE38" s="1">
        <v>1.897284726035104</v>
      </c>
      <c r="AF38" s="1">
        <v>1.1747908695001368</v>
      </c>
      <c r="AG38" s="1">
        <v>1.7204734873615446</v>
      </c>
      <c r="AH38" s="1">
        <v>1.0315993268296315</v>
      </c>
    </row>
    <row r="39" spans="4:53" x14ac:dyDescent="0.2">
      <c r="M39" s="1">
        <v>1.4715282313059066</v>
      </c>
      <c r="N39" s="1">
        <v>1.4335178171133591</v>
      </c>
      <c r="O39" s="1">
        <v>1.2514691008980638</v>
      </c>
      <c r="P39" s="1">
        <v>1.1143146203975238</v>
      </c>
      <c r="Q39" s="1">
        <v>1.3578295776657043</v>
      </c>
      <c r="R39" s="1">
        <v>1.3243669556481494</v>
      </c>
      <c r="AE39" s="1">
        <v>2.6049878839619369</v>
      </c>
      <c r="AF39" s="1">
        <v>3.0339875275359112</v>
      </c>
      <c r="AG39" s="1">
        <v>3.125585131372921</v>
      </c>
      <c r="AH39" s="1">
        <v>1.1639169737967276</v>
      </c>
      <c r="AU39" s="5"/>
      <c r="AV39" s="5"/>
      <c r="AW39" s="5"/>
      <c r="AX39" s="5"/>
      <c r="AY39" s="5"/>
    </row>
    <row r="40" spans="4:53" x14ac:dyDescent="0.2">
      <c r="AE40" s="8">
        <v>2.9829928710556657</v>
      </c>
      <c r="AF40" s="8">
        <v>2.8782157515963598</v>
      </c>
      <c r="AG40" s="8">
        <v>2.7693005463841716</v>
      </c>
      <c r="AL40" t="s">
        <v>51</v>
      </c>
    </row>
    <row r="41" spans="4:53" x14ac:dyDescent="0.2">
      <c r="AR41" t="s">
        <v>12</v>
      </c>
      <c r="AS41" t="s">
        <v>17</v>
      </c>
      <c r="AT41" t="s">
        <v>21</v>
      </c>
      <c r="AW41" t="s">
        <v>14</v>
      </c>
      <c r="AX41" t="s">
        <v>18</v>
      </c>
      <c r="AY41" t="s">
        <v>23</v>
      </c>
    </row>
    <row r="42" spans="4:53" x14ac:dyDescent="0.2">
      <c r="O42" t="s">
        <v>20</v>
      </c>
      <c r="AM42" s="1" t="s">
        <v>5</v>
      </c>
      <c r="AN42" s="1" t="s">
        <v>16</v>
      </c>
      <c r="AO42" s="1" t="s">
        <v>20</v>
      </c>
      <c r="AR42" s="1">
        <v>1.3233253580072137</v>
      </c>
      <c r="AS42" s="1">
        <v>1.8567812415317708</v>
      </c>
      <c r="AT42" s="1">
        <v>2.6357354515920677</v>
      </c>
      <c r="AW42" s="1">
        <v>1.0590206936985662</v>
      </c>
      <c r="AX42" s="1">
        <v>1.388185365747939</v>
      </c>
      <c r="AY42" s="1">
        <v>1.9068959348379106</v>
      </c>
    </row>
    <row r="43" spans="4:53" x14ac:dyDescent="0.2">
      <c r="M43" s="1">
        <v>2.4006972668019411</v>
      </c>
      <c r="N43" s="1">
        <v>2.5101006366632652</v>
      </c>
      <c r="O43" s="1">
        <v>2.5565805368125281</v>
      </c>
      <c r="P43" s="1">
        <v>2.3003257623447322</v>
      </c>
      <c r="Q43" s="1">
        <v>3.2964778300210265</v>
      </c>
      <c r="R43" s="1">
        <v>3.7312681137764292</v>
      </c>
      <c r="AM43" s="1">
        <v>2.0561690951881832</v>
      </c>
      <c r="AN43" s="1">
        <v>2.18278802257869</v>
      </c>
      <c r="AO43" s="1">
        <v>2.4006972668019411</v>
      </c>
      <c r="AR43" s="1">
        <v>1.3201896613829076</v>
      </c>
      <c r="AS43" s="1">
        <v>1.8642034460916803</v>
      </c>
      <c r="AT43" s="1">
        <v>2.7111629819964249</v>
      </c>
      <c r="AW43" s="1">
        <v>0.93699515052852955</v>
      </c>
      <c r="AX43" s="1">
        <v>1.2970106922575868</v>
      </c>
      <c r="AY43" s="1">
        <v>2.0085472589074551</v>
      </c>
    </row>
    <row r="44" spans="4:53" x14ac:dyDescent="0.2">
      <c r="M44" s="1">
        <v>2.4605718137549055</v>
      </c>
      <c r="N44" s="1">
        <v>2.4356871064606125</v>
      </c>
      <c r="O44" s="1">
        <v>2.5793787689221239</v>
      </c>
      <c r="P44" s="1">
        <v>2.0174773486809441</v>
      </c>
      <c r="Q44" s="1">
        <v>3.2077811692113292</v>
      </c>
      <c r="R44" s="1">
        <v>3.3610382124156892</v>
      </c>
      <c r="AM44" s="1">
        <v>1.9042136986364828</v>
      </c>
      <c r="AN44" s="1">
        <v>1.9516928148741595</v>
      </c>
      <c r="AO44" s="1">
        <v>2.5101006366632652</v>
      </c>
      <c r="AR44" s="1">
        <v>1.3820516216153715</v>
      </c>
      <c r="AS44" s="1">
        <v>1.2867489209814118</v>
      </c>
      <c r="AT44" s="1">
        <v>1.7785349342432721</v>
      </c>
      <c r="AW44" s="1">
        <v>1.4387333332341514</v>
      </c>
      <c r="AX44" s="1">
        <v>1.6316292224340248</v>
      </c>
      <c r="AY44" s="1">
        <v>1.9327400611435983</v>
      </c>
    </row>
    <row r="45" spans="4:53" x14ac:dyDescent="0.2">
      <c r="M45" s="1">
        <v>2.3767117231814909</v>
      </c>
      <c r="N45" s="1">
        <v>2.5261018955616064</v>
      </c>
      <c r="O45" s="1">
        <v>1.880106590059353</v>
      </c>
      <c r="P45" s="1">
        <v>1.897284726035104</v>
      </c>
      <c r="Q45" s="1">
        <v>2.6049878839619369</v>
      </c>
      <c r="R45" s="1">
        <v>2.9829928710556657</v>
      </c>
      <c r="AM45" s="1">
        <v>1.7663397330139705</v>
      </c>
      <c r="AN45" s="1">
        <v>1.7141466695824121</v>
      </c>
      <c r="AO45" s="1">
        <v>2.5565805368125281</v>
      </c>
      <c r="AR45" s="1">
        <v>1.2646466747239109</v>
      </c>
      <c r="AS45" s="1">
        <v>1.118474518451412</v>
      </c>
      <c r="AT45" s="1">
        <v>1.7548216509696104</v>
      </c>
      <c r="AW45" s="1">
        <v>1.3422009466114173</v>
      </c>
      <c r="AX45" s="1">
        <v>1.6266878103014952</v>
      </c>
      <c r="AY45" s="1">
        <v>1.7078430250516323</v>
      </c>
      <c r="BA45" s="5"/>
    </row>
    <row r="46" spans="4:53" x14ac:dyDescent="0.2">
      <c r="AM46" s="1">
        <v>1.4562921354645959</v>
      </c>
      <c r="AN46" s="1">
        <v>1.6020832048723499</v>
      </c>
      <c r="AO46" s="1">
        <v>2.3003257623447322</v>
      </c>
      <c r="AR46" s="1">
        <v>3.2714784451994396</v>
      </c>
      <c r="AS46" s="1">
        <v>2.8670272450744845</v>
      </c>
      <c r="AT46" s="1">
        <v>2.0601003468335586</v>
      </c>
      <c r="AV46" s="1"/>
      <c r="AW46" s="1">
        <v>2.5702202222166006</v>
      </c>
      <c r="AX46" s="1">
        <v>3.0444472648331997</v>
      </c>
      <c r="AY46" s="1">
        <v>1.8477881822575983</v>
      </c>
    </row>
    <row r="47" spans="4:53" x14ac:dyDescent="0.2">
      <c r="AM47" s="1">
        <v>2.8649952929436671</v>
      </c>
      <c r="AN47" s="1">
        <v>2.6998203122432978</v>
      </c>
      <c r="AO47" s="1">
        <v>3.2964778300210265</v>
      </c>
      <c r="AR47" s="1">
        <v>2.7702994637005589</v>
      </c>
      <c r="AS47" s="1">
        <v>2.676200068766295</v>
      </c>
      <c r="AT47" s="1">
        <v>1.5113137949570223</v>
      </c>
      <c r="AV47" s="1"/>
      <c r="AW47" s="1">
        <v>2.4512981151107365</v>
      </c>
      <c r="AX47" s="1">
        <v>2.3711021625838042</v>
      </c>
      <c r="AY47" s="1">
        <v>1.9598433231275474</v>
      </c>
    </row>
    <row r="48" spans="4:53" x14ac:dyDescent="0.2">
      <c r="O48" t="s">
        <v>21</v>
      </c>
      <c r="AM48" s="1">
        <v>2.9519832214259583</v>
      </c>
      <c r="AN48" s="1">
        <v>2.3333348965743728</v>
      </c>
      <c r="AO48" s="1">
        <v>3.7312681137764292</v>
      </c>
      <c r="AR48" s="1">
        <v>1.454574196053446</v>
      </c>
      <c r="AS48" s="1">
        <v>2.0456006673844782</v>
      </c>
      <c r="AT48" s="1">
        <v>2.5174796066350527</v>
      </c>
      <c r="AW48" s="1">
        <v>1.2269602290090913</v>
      </c>
      <c r="AX48" s="1">
        <v>1.4890540939937591</v>
      </c>
      <c r="AY48" s="1">
        <v>1.9392035834843671</v>
      </c>
    </row>
    <row r="49" spans="13:51" x14ac:dyDescent="0.2">
      <c r="M49" s="1">
        <v>2.6357354515920677</v>
      </c>
      <c r="N49" s="1">
        <v>2.7111629819964249</v>
      </c>
      <c r="O49" s="1">
        <v>1.7785349342432721</v>
      </c>
      <c r="P49" s="1">
        <v>1.7548216509696104</v>
      </c>
      <c r="Q49" s="1">
        <v>2.0601003468335586</v>
      </c>
      <c r="R49" s="1">
        <v>1.5113137949570223</v>
      </c>
      <c r="AM49" s="1">
        <v>1.589480396618876</v>
      </c>
      <c r="AN49" s="1">
        <v>2.1326002230261403</v>
      </c>
      <c r="AO49" s="1">
        <v>2.4605718137549055</v>
      </c>
      <c r="AR49" s="1">
        <v>1.5417617883437431</v>
      </c>
      <c r="AS49" s="1">
        <v>2.1570519318813575</v>
      </c>
      <c r="AT49" s="1">
        <v>2.4599633866224822</v>
      </c>
      <c r="AW49" s="1">
        <v>1.0723147148790764</v>
      </c>
      <c r="AX49" s="1">
        <v>1.6081763578964285</v>
      </c>
      <c r="AY49" s="1">
        <v>2.0888512994887467</v>
      </c>
    </row>
    <row r="50" spans="13:51" x14ac:dyDescent="0.2">
      <c r="M50" s="1">
        <v>2.5174796066350527</v>
      </c>
      <c r="N50" s="1">
        <v>2.4599633866224822</v>
      </c>
      <c r="O50" s="1">
        <v>1.7116189155839905</v>
      </c>
      <c r="P50" s="1">
        <v>1.4521864045747033</v>
      </c>
      <c r="Q50" s="1">
        <v>1.6643971705628795</v>
      </c>
      <c r="R50" s="1">
        <v>1.5530190394761256</v>
      </c>
      <c r="AM50" s="1">
        <v>1.5665054939005389</v>
      </c>
      <c r="AN50" s="1">
        <v>1.9284208007171577</v>
      </c>
      <c r="AO50" s="1">
        <v>2.4356871064606125</v>
      </c>
      <c r="AR50" s="1">
        <v>1.5203059701279551</v>
      </c>
      <c r="AS50" s="1">
        <v>1.2443575084258292</v>
      </c>
      <c r="AT50" s="1">
        <v>1.7116189155839905</v>
      </c>
      <c r="AW50" s="1">
        <v>0.98395742526517616</v>
      </c>
      <c r="AX50" s="1">
        <v>1.6520846806291796</v>
      </c>
      <c r="AY50" s="1">
        <v>1.8735185690941709</v>
      </c>
    </row>
    <row r="51" spans="13:51" x14ac:dyDescent="0.2">
      <c r="M51" s="1">
        <v>2.3755155616669565</v>
      </c>
      <c r="N51" s="1">
        <v>2.3332440982158618</v>
      </c>
      <c r="O51" s="1">
        <v>1.8211939490418534</v>
      </c>
      <c r="P51" s="1">
        <v>1.6927149398427652</v>
      </c>
      <c r="Q51" s="1"/>
      <c r="R51" s="1"/>
      <c r="AM51" s="1">
        <v>1.6990056389096813</v>
      </c>
      <c r="AN51" s="1">
        <v>1.7312534382467197</v>
      </c>
      <c r="AO51" s="1">
        <v>2.5793787689221239</v>
      </c>
      <c r="AR51" s="1">
        <v>1.236174770051331</v>
      </c>
      <c r="AS51" s="1">
        <v>1.1615200756370396</v>
      </c>
      <c r="AT51" s="1">
        <v>1.4521864045747033</v>
      </c>
      <c r="AW51" s="1">
        <v>1.098261736550407</v>
      </c>
      <c r="AX51" s="1">
        <v>1.4869570375009578</v>
      </c>
      <c r="AY51" s="1">
        <v>1.6137490940025578</v>
      </c>
    </row>
    <row r="52" spans="13:51" x14ac:dyDescent="0.2">
      <c r="AM52" s="1">
        <v>1.5533870148754163</v>
      </c>
      <c r="AN52" s="1">
        <v>1.6832988251966599</v>
      </c>
      <c r="AO52" s="1">
        <v>2.0174773486809441</v>
      </c>
      <c r="AR52" s="1">
        <v>2.0360195762366597</v>
      </c>
      <c r="AS52" s="1">
        <v>2.5577221670746728</v>
      </c>
      <c r="AT52" s="1">
        <v>1.6643971705628795</v>
      </c>
      <c r="AW52" s="1">
        <v>2.6507276276129468</v>
      </c>
      <c r="AX52" s="1">
        <v>1.7659887677658204</v>
      </c>
      <c r="AY52" s="1">
        <v>1.8329081142184753</v>
      </c>
    </row>
    <row r="53" spans="13:51" x14ac:dyDescent="0.2">
      <c r="AM53" s="1">
        <v>2.4166330751137837</v>
      </c>
      <c r="AN53" s="1">
        <v>3.0970137096924573</v>
      </c>
      <c r="AO53" s="1">
        <v>3.2077811692113292</v>
      </c>
      <c r="AR53" s="1">
        <v>1.6744998413582448</v>
      </c>
      <c r="AS53" s="1">
        <v>2.4419050421713409</v>
      </c>
      <c r="AT53" s="1">
        <v>1.5530190394761256</v>
      </c>
      <c r="AW53" s="1">
        <v>2.5904732051249062</v>
      </c>
      <c r="AX53" s="1">
        <v>1.0840922270713707</v>
      </c>
      <c r="AY53" s="1">
        <v>2.0640170461079204</v>
      </c>
    </row>
    <row r="54" spans="13:51" x14ac:dyDescent="0.2">
      <c r="O54" t="s">
        <v>23</v>
      </c>
      <c r="AM54" s="1">
        <v>2.5089830952611538</v>
      </c>
      <c r="AN54" s="1">
        <v>2.927291206277904</v>
      </c>
      <c r="AO54" s="1">
        <v>3.3610382124156892</v>
      </c>
      <c r="AR54" s="1">
        <v>1.4966645137872261</v>
      </c>
      <c r="AS54" s="1">
        <v>1.7657518169284743</v>
      </c>
      <c r="AT54" s="1">
        <v>2.3755155616669565</v>
      </c>
      <c r="AW54" s="1">
        <v>0.78934151577548339</v>
      </c>
      <c r="AX54" s="1">
        <v>1.4715282313059066</v>
      </c>
      <c r="AY54" s="1">
        <v>0.89085483057093018</v>
      </c>
    </row>
    <row r="55" spans="13:51" x14ac:dyDescent="0.2">
      <c r="M55" s="1">
        <v>1.9068959348379106</v>
      </c>
      <c r="N55" s="1">
        <v>1.7078430250516323</v>
      </c>
      <c r="O55" s="1">
        <v>1.9392035834843671</v>
      </c>
      <c r="P55" s="1">
        <v>1.6137490940025578</v>
      </c>
      <c r="Q55" s="1">
        <v>0.89085483057093018</v>
      </c>
      <c r="R55" s="1">
        <v>1.3487258993475493</v>
      </c>
      <c r="AM55" s="1">
        <v>1.5752849155886337</v>
      </c>
      <c r="AN55" s="1">
        <v>2.5390625681384198</v>
      </c>
      <c r="AO55" s="1">
        <v>2.3767117231814909</v>
      </c>
      <c r="AR55" s="1">
        <v>1.3350043254559552</v>
      </c>
      <c r="AS55" s="1">
        <v>1.6414026994430322</v>
      </c>
      <c r="AT55" s="1">
        <v>2.3332440982158618</v>
      </c>
      <c r="AW55" s="1">
        <v>0.76554623693439816</v>
      </c>
      <c r="AX55" s="1">
        <v>1.4335178171133591</v>
      </c>
      <c r="AY55" s="1">
        <v>1.1112346302403504</v>
      </c>
    </row>
    <row r="56" spans="13:51" x14ac:dyDescent="0.2">
      <c r="M56" s="1">
        <v>2.0085472589074551</v>
      </c>
      <c r="N56" s="1">
        <v>1.8477881822575983</v>
      </c>
      <c r="O56" s="1">
        <v>2.0888512994887467</v>
      </c>
      <c r="P56" s="1">
        <v>1.8329081142184753</v>
      </c>
      <c r="Q56" s="1">
        <v>1.1112346302403504</v>
      </c>
      <c r="R56" s="1">
        <v>1.0597625651105158</v>
      </c>
      <c r="AM56" s="1">
        <v>1.5167328243793756</v>
      </c>
      <c r="AN56" s="1">
        <v>2.8174821682210172</v>
      </c>
      <c r="AO56" s="1">
        <v>2.5261018955616064</v>
      </c>
      <c r="AR56" s="1">
        <v>1.8900083679403561</v>
      </c>
      <c r="AS56" s="1">
        <v>1.2900792974982875</v>
      </c>
      <c r="AT56" s="1">
        <v>1.8211939490418534</v>
      </c>
      <c r="AW56" s="1">
        <v>1.5715678443122176</v>
      </c>
      <c r="AX56" s="1">
        <v>1.2514691008980638</v>
      </c>
      <c r="AY56" s="1">
        <v>1.1567795592769743</v>
      </c>
    </row>
    <row r="57" spans="13:51" x14ac:dyDescent="0.2">
      <c r="M57" s="1">
        <v>1.9327400611435983</v>
      </c>
      <c r="N57" s="1">
        <v>1.9598433231275474</v>
      </c>
      <c r="O57" s="1">
        <v>1.8735185690941709</v>
      </c>
      <c r="P57" s="1">
        <v>2.0640170461079204</v>
      </c>
      <c r="Q57" s="1">
        <v>1.1567795592769743</v>
      </c>
      <c r="R57" s="1">
        <v>1.0492430351576956</v>
      </c>
      <c r="AM57" s="1">
        <v>1.4294083237484854</v>
      </c>
      <c r="AN57" s="1">
        <v>1.8276975950904326</v>
      </c>
      <c r="AO57" s="1">
        <v>1.880106590059353</v>
      </c>
      <c r="AR57" s="1">
        <v>1.6248365409663843</v>
      </c>
      <c r="AS57" s="1">
        <v>1.3012088640704209</v>
      </c>
      <c r="AT57" s="1">
        <v>1.6927149398427652</v>
      </c>
      <c r="AW57" s="1">
        <v>1.6266878103014957</v>
      </c>
      <c r="AX57" s="1">
        <v>1.1143146203975238</v>
      </c>
      <c r="AY57" s="1">
        <v>1.3487258993475493</v>
      </c>
    </row>
    <row r="58" spans="13:51" x14ac:dyDescent="0.2">
      <c r="AM58" s="1">
        <v>1.1747908695001368</v>
      </c>
      <c r="AN58" s="1">
        <v>1.7204734873615446</v>
      </c>
      <c r="AO58" s="1">
        <v>1.897284726035104</v>
      </c>
      <c r="AR58" s="1">
        <v>3.4184536603745044</v>
      </c>
      <c r="AS58" s="1">
        <v>2.5442965101600739</v>
      </c>
      <c r="AW58" s="1">
        <v>2.7255250564557092</v>
      </c>
      <c r="AX58" s="1">
        <v>1.3578295776657043</v>
      </c>
      <c r="AY58" s="1">
        <v>1.0597625651105158</v>
      </c>
    </row>
    <row r="59" spans="13:51" x14ac:dyDescent="0.2">
      <c r="O59" t="s">
        <v>30</v>
      </c>
      <c r="AM59" s="1">
        <v>3.0339875275359112</v>
      </c>
      <c r="AN59" s="1">
        <v>3.125585131372921</v>
      </c>
      <c r="AO59" s="1">
        <v>2.6049878839619369</v>
      </c>
      <c r="AR59" s="1">
        <v>2.4720258228648828</v>
      </c>
      <c r="AS59" s="1">
        <v>2.7903153259231157</v>
      </c>
      <c r="AW59" s="1">
        <v>1.6690561744240389</v>
      </c>
      <c r="AX59" s="1">
        <v>1.3243669556481494</v>
      </c>
      <c r="AY59" s="1">
        <v>1.0492430351576956</v>
      </c>
    </row>
    <row r="60" spans="13:51" x14ac:dyDescent="0.2">
      <c r="M60" s="6">
        <v>1.17061192</v>
      </c>
      <c r="N60" s="9">
        <v>1.11556948</v>
      </c>
      <c r="O60">
        <v>1.0175978153747303</v>
      </c>
      <c r="P60">
        <v>0.95664086955902183</v>
      </c>
      <c r="Q60">
        <v>1.145147117082715</v>
      </c>
      <c r="R60">
        <v>0.99381762154068698</v>
      </c>
      <c r="AM60" s="1">
        <v>2.8782157515963598</v>
      </c>
      <c r="AN60" s="1">
        <v>2.7693005463841716</v>
      </c>
      <c r="AO60" s="1">
        <v>2.9829928710556657</v>
      </c>
    </row>
    <row r="61" spans="13:51" x14ac:dyDescent="0.2">
      <c r="M61" s="10">
        <v>0.81490689000000005</v>
      </c>
      <c r="N61" s="11">
        <v>0.85708063999999995</v>
      </c>
      <c r="O61">
        <v>0.91015517426863535</v>
      </c>
      <c r="P61">
        <v>0.97954364521755655</v>
      </c>
      <c r="Q61">
        <v>0.90686178226523906</v>
      </c>
      <c r="R61">
        <v>0.79025650531463099</v>
      </c>
    </row>
    <row r="62" spans="13:51" x14ac:dyDescent="0.2">
      <c r="M62" s="10">
        <v>0.98561982000000004</v>
      </c>
      <c r="N62" s="11">
        <v>1.05621126</v>
      </c>
      <c r="O62">
        <v>1.1044631687504238</v>
      </c>
      <c r="P62">
        <v>1.0315993268296315</v>
      </c>
      <c r="Q62">
        <v>1.1639169737967276</v>
      </c>
      <c r="R62" t="s">
        <v>51</v>
      </c>
      <c r="AN62" s="12" t="s">
        <v>19</v>
      </c>
      <c r="AO62" s="12"/>
      <c r="AP62" s="12"/>
      <c r="AQ62" s="12"/>
      <c r="AR62" s="12"/>
      <c r="AS62" s="12"/>
      <c r="AT62" s="12"/>
      <c r="AV62" t="s">
        <v>19</v>
      </c>
    </row>
    <row r="63" spans="13:51" x14ac:dyDescent="0.2">
      <c r="AN63" s="12"/>
      <c r="AO63" s="12"/>
      <c r="AP63" s="12"/>
      <c r="AQ63" s="12"/>
      <c r="AR63" s="12"/>
      <c r="AS63" s="12"/>
      <c r="AT63" s="12"/>
    </row>
    <row r="64" spans="13:51" ht="17" thickBot="1" x14ac:dyDescent="0.25">
      <c r="AN64" s="12" t="s">
        <v>22</v>
      </c>
      <c r="AO64" s="12"/>
      <c r="AP64" s="12"/>
      <c r="AQ64" s="12"/>
      <c r="AR64" s="12"/>
      <c r="AS64" s="12"/>
      <c r="AT64" s="12"/>
      <c r="AV64" t="s">
        <v>22</v>
      </c>
    </row>
    <row r="65" spans="13:54" x14ac:dyDescent="0.2">
      <c r="O65" t="s">
        <v>29</v>
      </c>
      <c r="AN65" s="13" t="s">
        <v>24</v>
      </c>
      <c r="AO65" s="13" t="s">
        <v>25</v>
      </c>
      <c r="AP65" s="13" t="s">
        <v>26</v>
      </c>
      <c r="AQ65" s="13" t="s">
        <v>27</v>
      </c>
      <c r="AR65" s="13" t="s">
        <v>28</v>
      </c>
      <c r="AS65" s="12"/>
      <c r="AT65" s="12"/>
      <c r="AV65" s="14" t="s">
        <v>24</v>
      </c>
      <c r="AW65" s="14" t="s">
        <v>25</v>
      </c>
      <c r="AX65" s="14" t="s">
        <v>26</v>
      </c>
      <c r="AY65" s="14" t="s">
        <v>27</v>
      </c>
      <c r="AZ65" s="14" t="s">
        <v>28</v>
      </c>
    </row>
    <row r="66" spans="13:54" x14ac:dyDescent="0.2">
      <c r="M66" s="1">
        <v>2.6875983778617929</v>
      </c>
      <c r="N66" s="1">
        <v>2.8057857837421176</v>
      </c>
      <c r="O66">
        <v>1.2591483783904145</v>
      </c>
      <c r="P66">
        <v>1.2307332757929133</v>
      </c>
      <c r="Q66">
        <v>1.2838031583522334</v>
      </c>
      <c r="R66">
        <v>1.2838031583522334</v>
      </c>
      <c r="AN66" s="12" t="s">
        <v>5</v>
      </c>
      <c r="AO66" s="12">
        <v>18</v>
      </c>
      <c r="AP66" s="12">
        <v>35.942408103701204</v>
      </c>
      <c r="AQ66" s="12">
        <v>1.9968004502056225</v>
      </c>
      <c r="AR66" s="12">
        <v>0.37393350842045314</v>
      </c>
      <c r="AS66" s="12"/>
      <c r="AT66" s="12"/>
      <c r="AV66" t="s">
        <v>12</v>
      </c>
      <c r="AW66">
        <v>18</v>
      </c>
      <c r="AX66">
        <v>33.03232059819009</v>
      </c>
      <c r="AY66">
        <v>1.8351289221216716</v>
      </c>
      <c r="AZ66">
        <v>0.47499147377549505</v>
      </c>
    </row>
    <row r="67" spans="13:54" x14ac:dyDescent="0.2">
      <c r="M67" s="1">
        <v>2.8448669750952491</v>
      </c>
      <c r="N67" s="1">
        <v>2.4550986389552754</v>
      </c>
      <c r="O67">
        <v>1.1790520232369988</v>
      </c>
      <c r="P67">
        <v>1.076170638810235</v>
      </c>
      <c r="Q67">
        <v>1.3824904225734074</v>
      </c>
      <c r="R67">
        <v>1.2465530585479312</v>
      </c>
      <c r="AN67" s="12" t="s">
        <v>16</v>
      </c>
      <c r="AO67" s="12">
        <v>18</v>
      </c>
      <c r="AP67" s="12">
        <v>40.783345620450831</v>
      </c>
      <c r="AQ67" s="12">
        <v>2.2657414233583797</v>
      </c>
      <c r="AR67" s="12">
        <v>0.28173619195005983</v>
      </c>
      <c r="AS67" s="12"/>
      <c r="AT67" s="12"/>
      <c r="AV67" t="s">
        <v>17</v>
      </c>
      <c r="AW67">
        <v>18</v>
      </c>
      <c r="AX67">
        <v>34.610647347495174</v>
      </c>
      <c r="AY67">
        <v>1.9228137415275097</v>
      </c>
      <c r="AZ67">
        <v>0.37236771198646451</v>
      </c>
    </row>
    <row r="68" spans="13:54" ht="17" thickBot="1" x14ac:dyDescent="0.25">
      <c r="AN68" s="15" t="s">
        <v>20</v>
      </c>
      <c r="AO68" s="15">
        <v>18</v>
      </c>
      <c r="AP68" s="15">
        <v>47.125570255720696</v>
      </c>
      <c r="AQ68" s="15">
        <v>2.6180872364289276</v>
      </c>
      <c r="AR68" s="15">
        <v>0.26160646069665044</v>
      </c>
      <c r="AS68" s="12"/>
      <c r="AT68" s="12"/>
      <c r="AV68" s="16" t="s">
        <v>21</v>
      </c>
      <c r="AW68" s="16">
        <v>16</v>
      </c>
      <c r="AX68" s="16">
        <v>32.033002232814624</v>
      </c>
      <c r="AY68" s="16">
        <v>2.002062639550914</v>
      </c>
      <c r="AZ68" s="16">
        <v>0.18766167322233968</v>
      </c>
    </row>
    <row r="69" spans="13:54" x14ac:dyDescent="0.2">
      <c r="AN69" s="12"/>
      <c r="AO69" s="12"/>
      <c r="AP69" s="12"/>
      <c r="AQ69" s="12"/>
      <c r="AR69" s="12"/>
      <c r="AS69" s="12"/>
      <c r="AT69" s="12"/>
    </row>
    <row r="70" spans="13:54" x14ac:dyDescent="0.2">
      <c r="AN70" s="12"/>
      <c r="AO70" s="12"/>
      <c r="AP70" s="12"/>
      <c r="AQ70" s="12"/>
      <c r="AR70" s="12"/>
      <c r="AS70" s="12"/>
      <c r="AT70" s="12"/>
    </row>
    <row r="71" spans="13:54" ht="17" thickBot="1" x14ac:dyDescent="0.25">
      <c r="AN71" s="12" t="s">
        <v>31</v>
      </c>
      <c r="AO71" s="12"/>
      <c r="AP71" s="12"/>
      <c r="AQ71" s="12"/>
      <c r="AR71" s="12"/>
      <c r="AS71" s="12"/>
      <c r="AT71" s="12"/>
      <c r="AV71" t="s">
        <v>31</v>
      </c>
    </row>
    <row r="72" spans="13:54" x14ac:dyDescent="0.2">
      <c r="AN72" s="13" t="s">
        <v>32</v>
      </c>
      <c r="AO72" s="13" t="s">
        <v>33</v>
      </c>
      <c r="AP72" s="13" t="s">
        <v>34</v>
      </c>
      <c r="AQ72" s="13" t="s">
        <v>35</v>
      </c>
      <c r="AR72" s="13" t="s">
        <v>1</v>
      </c>
      <c r="AS72" s="13" t="s">
        <v>36</v>
      </c>
      <c r="AT72" s="13" t="s">
        <v>37</v>
      </c>
      <c r="AV72" s="14" t="s">
        <v>32</v>
      </c>
      <c r="AW72" s="14" t="s">
        <v>33</v>
      </c>
      <c r="AX72" s="14" t="s">
        <v>34</v>
      </c>
      <c r="AY72" s="14" t="s">
        <v>35</v>
      </c>
      <c r="AZ72" s="14" t="s">
        <v>1</v>
      </c>
      <c r="BA72" s="14" t="s">
        <v>36</v>
      </c>
      <c r="BB72" s="14" t="s">
        <v>37</v>
      </c>
    </row>
    <row r="73" spans="13:54" x14ac:dyDescent="0.2">
      <c r="AN73" s="12" t="s">
        <v>38</v>
      </c>
      <c r="AO73" s="12">
        <v>3.4948445385862676</v>
      </c>
      <c r="AP73" s="12">
        <v>2</v>
      </c>
      <c r="AQ73" s="12">
        <v>1.7474222692931338</v>
      </c>
      <c r="AR73" s="12">
        <v>5.7150365728250323</v>
      </c>
      <c r="AS73" s="12">
        <v>5.7609814176607091E-3</v>
      </c>
      <c r="AT73" s="12">
        <v>3.1787992920529744</v>
      </c>
      <c r="AV73" t="s">
        <v>38</v>
      </c>
      <c r="AW73">
        <v>0.23702931609886591</v>
      </c>
      <c r="AX73">
        <v>2</v>
      </c>
      <c r="AY73">
        <v>0.11851465804943295</v>
      </c>
      <c r="AZ73">
        <v>0.33723621972530088</v>
      </c>
      <c r="BA73">
        <v>0.7153836436133385</v>
      </c>
      <c r="BB73">
        <v>3.1865823523635859</v>
      </c>
    </row>
    <row r="74" spans="13:54" x14ac:dyDescent="0.2">
      <c r="N74" s="10"/>
      <c r="AN74" s="12" t="s">
        <v>39</v>
      </c>
      <c r="AO74" s="12">
        <v>15.593694738141831</v>
      </c>
      <c r="AP74" s="12">
        <v>51</v>
      </c>
      <c r="AQ74" s="12">
        <v>0.30575872035572216</v>
      </c>
      <c r="AR74" s="12"/>
      <c r="AS74" s="12"/>
      <c r="AT74" s="12"/>
      <c r="AV74" t="s">
        <v>39</v>
      </c>
      <c r="AW74">
        <v>17.220031256288372</v>
      </c>
      <c r="AX74">
        <v>49</v>
      </c>
      <c r="AY74">
        <v>0.35142920931200761</v>
      </c>
    </row>
    <row r="75" spans="13:54" x14ac:dyDescent="0.2">
      <c r="N75" s="11"/>
      <c r="AG75" s="5"/>
      <c r="AH75" s="5"/>
      <c r="AI75" s="5"/>
      <c r="AJ75" s="5"/>
      <c r="AK75" s="5"/>
      <c r="AN75" s="12"/>
      <c r="AO75" s="12"/>
      <c r="AP75" s="12"/>
      <c r="AQ75" s="12"/>
      <c r="AR75" s="12"/>
      <c r="AS75" s="12"/>
      <c r="AT75" s="12"/>
    </row>
    <row r="76" spans="13:54" ht="17" thickBot="1" x14ac:dyDescent="0.25">
      <c r="AN76" s="15" t="s">
        <v>40</v>
      </c>
      <c r="AO76" s="15">
        <v>19.088539276728099</v>
      </c>
      <c r="AP76" s="15">
        <v>53</v>
      </c>
      <c r="AQ76" s="15"/>
      <c r="AR76" s="15"/>
      <c r="AS76" s="15"/>
      <c r="AT76" s="15"/>
      <c r="AV76" s="16" t="s">
        <v>40</v>
      </c>
      <c r="AW76" s="16">
        <v>17.457060572387238</v>
      </c>
      <c r="AX76" s="16">
        <v>51</v>
      </c>
      <c r="AY76" s="16"/>
      <c r="AZ76" s="16"/>
      <c r="BA76" s="16"/>
      <c r="BB76" s="16"/>
    </row>
    <row r="79" spans="13:54" x14ac:dyDescent="0.2">
      <c r="O79" t="s">
        <v>51</v>
      </c>
      <c r="AP79" s="17" t="s">
        <v>52</v>
      </c>
      <c r="AQ79" s="17"/>
      <c r="AR79" s="1"/>
    </row>
    <row r="80" spans="13:54" x14ac:dyDescent="0.2">
      <c r="AP80" s="17"/>
      <c r="AQ80" s="17" t="s">
        <v>53</v>
      </c>
      <c r="AR80" s="1"/>
    </row>
    <row r="81" spans="33:44" x14ac:dyDescent="0.2">
      <c r="AG81" s="5"/>
      <c r="AH81" s="5"/>
      <c r="AI81" s="5"/>
      <c r="AJ81" s="5"/>
      <c r="AK81" s="5"/>
      <c r="AL81" s="5"/>
      <c r="AM81" s="5"/>
      <c r="AP81" s="18" t="s">
        <v>54</v>
      </c>
      <c r="AQ81" s="17">
        <f>TTEST(AM43:AM60,AN43:AN60,2,2)</f>
        <v>0.16787801220001586</v>
      </c>
      <c r="AR81" s="1"/>
    </row>
    <row r="82" spans="33:44" x14ac:dyDescent="0.2">
      <c r="AP82" s="17" t="s">
        <v>55</v>
      </c>
      <c r="AQ82" s="17">
        <f>TTEST(AN43:AN60,AO43:AO60,2,2)</f>
        <v>5.0453684786560586E-2</v>
      </c>
      <c r="AR82" s="1"/>
    </row>
    <row r="83" spans="33:44" x14ac:dyDescent="0.2">
      <c r="AP83" s="19" t="s">
        <v>56</v>
      </c>
      <c r="AQ83" s="19">
        <f>TTEST(AM43:AM60,AO43:AO60,2,2)</f>
        <v>2.2371715131635885E-3</v>
      </c>
      <c r="AR83" s="20"/>
    </row>
    <row r="87" spans="33:44" x14ac:dyDescent="0.2">
      <c r="AP87" s="2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F6AEA-339E-554C-AEFA-9ECF6D1BBD7E}">
  <dimension ref="B2:AO104"/>
  <sheetViews>
    <sheetView workbookViewId="0">
      <selection activeCell="B29" sqref="B29"/>
    </sheetView>
  </sheetViews>
  <sheetFormatPr baseColWidth="10" defaultRowHeight="16" x14ac:dyDescent="0.2"/>
  <cols>
    <col min="19" max="19" width="15.1640625" customWidth="1"/>
    <col min="20" max="20" width="12.1640625" bestFit="1" customWidth="1"/>
  </cols>
  <sheetData>
    <row r="2" spans="2:33" x14ac:dyDescent="0.2">
      <c r="B2" t="s">
        <v>173</v>
      </c>
      <c r="N2" t="s">
        <v>27</v>
      </c>
      <c r="O2" t="s">
        <v>7</v>
      </c>
      <c r="P2" t="s">
        <v>169</v>
      </c>
      <c r="Q2" t="s">
        <v>0</v>
      </c>
    </row>
    <row r="3" spans="2:33" x14ac:dyDescent="0.2">
      <c r="C3">
        <v>1.8082252817170461</v>
      </c>
      <c r="D3">
        <v>1.7597299057604883</v>
      </c>
      <c r="E3">
        <v>1.6400742850284473</v>
      </c>
      <c r="F3">
        <v>1.6804621035990637</v>
      </c>
      <c r="G3">
        <v>1.5405063517303208</v>
      </c>
      <c r="H3">
        <v>1.5562110823669102</v>
      </c>
      <c r="I3">
        <v>1.4846599706349515</v>
      </c>
      <c r="J3">
        <v>1.5243046856995679</v>
      </c>
      <c r="M3" t="s">
        <v>5</v>
      </c>
      <c r="N3">
        <f>AVERAGE(C3:D5,C15:D17,C26:D28)</f>
        <v>1.4912704624996713</v>
      </c>
      <c r="O3">
        <f>STDEV(C3:D5,C15:D17,C26:D28)</f>
        <v>0.2562580500650809</v>
      </c>
      <c r="P3">
        <f>COUNT(C3:D5,C15:D17,C26:D28)</f>
        <v>18</v>
      </c>
      <c r="Q3">
        <f>O3/SQRT(P3)</f>
        <v>6.0400601644886837E-2</v>
      </c>
    </row>
    <row r="4" spans="2:33" x14ac:dyDescent="0.2">
      <c r="C4">
        <v>1.9144853618966982</v>
      </c>
      <c r="D4">
        <v>1.6922822763901777</v>
      </c>
      <c r="E4">
        <v>1.8643801441996977</v>
      </c>
      <c r="F4">
        <v>1.7930503256508021</v>
      </c>
      <c r="G4">
        <v>1.4650601059816617</v>
      </c>
      <c r="H4">
        <v>1.5178512791997116</v>
      </c>
      <c r="I4">
        <v>1.6674524819383933</v>
      </c>
      <c r="J4">
        <v>1.6888558024553715</v>
      </c>
      <c r="M4" t="s">
        <v>12</v>
      </c>
      <c r="N4">
        <f>AVERAGE(C6:D8,C18:D20,C29:D31)</f>
        <v>1.4058092103523971</v>
      </c>
      <c r="O4">
        <f>STDEV(C6:D8,C18:D20,C29:D31)</f>
        <v>0.30237980689545113</v>
      </c>
      <c r="P4">
        <f>COUNT(C6:D8,C18:D20,C29:D31)</f>
        <v>18</v>
      </c>
      <c r="Q4">
        <f t="shared" ref="Q4:Q12" si="0">O4/SQRT(P4)</f>
        <v>7.1271603983217427E-2</v>
      </c>
    </row>
    <row r="5" spans="2:33" x14ac:dyDescent="0.2">
      <c r="B5">
        <v>929</v>
      </c>
      <c r="C5">
        <v>1.7853294476478156</v>
      </c>
      <c r="D5">
        <v>1.6804621035990637</v>
      </c>
      <c r="E5">
        <v>1.8739444039818158</v>
      </c>
      <c r="F5">
        <v>1.812759541967685</v>
      </c>
      <c r="G5">
        <v>1.9440346739662919</v>
      </c>
      <c r="H5">
        <v>2.0152477548618517</v>
      </c>
      <c r="I5">
        <v>1.4604698872755264</v>
      </c>
      <c r="J5">
        <v>1.5390294474421602</v>
      </c>
      <c r="M5" t="s">
        <v>14</v>
      </c>
      <c r="N5">
        <f>AVERAGE(C9:D10,E3:F3,C21:D22,E15:F15,C32:D33,E26:F26)</f>
        <v>1.2998826903796736</v>
      </c>
      <c r="O5">
        <f>STDEV(C9:D10,E3:F3,C21:D22,E15:F15,C32:D33,E26:F26)</f>
        <v>0.34910465005661134</v>
      </c>
      <c r="P5">
        <f>COUNT(C9:D10,E3:F3,C21:D22,E15:F15,C32:D33,E26:F26)</f>
        <v>18</v>
      </c>
      <c r="Q5">
        <f t="shared" si="0"/>
        <v>8.228475513292885E-2</v>
      </c>
      <c r="U5">
        <v>1.5</v>
      </c>
      <c r="V5">
        <v>6</v>
      </c>
      <c r="W5">
        <v>12</v>
      </c>
      <c r="AA5" s="60" t="s">
        <v>19</v>
      </c>
      <c r="AB5" s="60"/>
      <c r="AC5" s="60"/>
      <c r="AD5" s="60"/>
      <c r="AE5" s="60"/>
      <c r="AF5" s="60"/>
      <c r="AG5" s="60"/>
    </row>
    <row r="6" spans="2:33" x14ac:dyDescent="0.2">
      <c r="C6">
        <v>1.7160640616124108</v>
      </c>
      <c r="D6">
        <v>1.8904998893548273</v>
      </c>
      <c r="E6">
        <v>1.9305712650741853</v>
      </c>
      <c r="F6">
        <v>1.9195039863236498</v>
      </c>
      <c r="G6">
        <v>1.8656976981979354</v>
      </c>
      <c r="H6">
        <v>1.8166511907077971</v>
      </c>
      <c r="I6">
        <v>1.0386524616835571</v>
      </c>
      <c r="J6">
        <v>0.84130587620864217</v>
      </c>
      <c r="M6" t="s">
        <v>16</v>
      </c>
      <c r="N6">
        <f>AVERAGE(E4:F6,E16:F18,E27:F29)</f>
        <v>1.6274814338990913</v>
      </c>
      <c r="O6">
        <f>STDEV(E4:F6,E16:F18,E27:F29)</f>
        <v>0.27585468353901704</v>
      </c>
      <c r="P6">
        <f>COUNT(E4:F6,E16:F18,E27:F29)</f>
        <v>18</v>
      </c>
      <c r="Q6">
        <f t="shared" si="0"/>
        <v>6.5019572450836019E-2</v>
      </c>
      <c r="T6" t="s">
        <v>1</v>
      </c>
      <c r="U6">
        <v>1.2998826903796736</v>
      </c>
      <c r="V6">
        <v>1.4058092103523971</v>
      </c>
      <c r="W6">
        <v>1.4912704624996713</v>
      </c>
      <c r="AA6" s="60"/>
      <c r="AB6" s="60"/>
      <c r="AC6" s="60"/>
      <c r="AD6" s="60"/>
      <c r="AE6" s="60"/>
      <c r="AF6" s="60"/>
      <c r="AG6" s="60"/>
    </row>
    <row r="7" spans="2:33" ht="17" thickBot="1" x14ac:dyDescent="0.25">
      <c r="C7">
        <v>1.7069671661837065</v>
      </c>
      <c r="D7">
        <v>1.697273288912871</v>
      </c>
      <c r="E7">
        <v>1.6501956905204211</v>
      </c>
      <c r="F7">
        <v>1.6281582509514116</v>
      </c>
      <c r="G7">
        <v>1.7978854968176223</v>
      </c>
      <c r="H7">
        <v>1.8072544945059634</v>
      </c>
      <c r="I7">
        <v>0.90155964248527087</v>
      </c>
      <c r="J7">
        <v>0.89373557518678459</v>
      </c>
      <c r="M7" t="s">
        <v>17</v>
      </c>
      <c r="N7">
        <f>AVERAGE(E7:F9,E19:F21,E30:F32)</f>
        <v>1.5398679439299761</v>
      </c>
      <c r="O7">
        <f>STDEV(E7:F9,E19:F21,E30:F32)</f>
        <v>0.15424910912773193</v>
      </c>
      <c r="P7">
        <f>COUNT(E7:F9,E19:F21,E30:F32)</f>
        <v>18</v>
      </c>
      <c r="Q7">
        <f t="shared" si="0"/>
        <v>3.6356863685401017E-2</v>
      </c>
      <c r="T7" t="s">
        <v>2</v>
      </c>
      <c r="U7">
        <v>1.4422773256291281</v>
      </c>
      <c r="V7">
        <v>1.5398679439299761</v>
      </c>
      <c r="W7">
        <v>1.6274814338990913</v>
      </c>
      <c r="AA7" s="60" t="s">
        <v>22</v>
      </c>
      <c r="AB7" s="60"/>
      <c r="AC7" s="60"/>
      <c r="AD7" s="60"/>
      <c r="AE7" s="60"/>
      <c r="AF7" s="60"/>
      <c r="AG7" s="60"/>
    </row>
    <row r="8" spans="2:33" x14ac:dyDescent="0.2">
      <c r="C8">
        <v>1.6879219948498634</v>
      </c>
      <c r="D8">
        <v>1.665289799657417</v>
      </c>
      <c r="E8">
        <v>1.6606608537744711</v>
      </c>
      <c r="F8">
        <v>1.6132568163729859</v>
      </c>
      <c r="G8">
        <v>1.8069309646404439</v>
      </c>
      <c r="H8">
        <v>1.7473263021570156</v>
      </c>
      <c r="I8">
        <v>1.189684680899775</v>
      </c>
      <c r="J8">
        <v>1.1350617635359699</v>
      </c>
      <c r="M8" t="s">
        <v>18</v>
      </c>
      <c r="N8">
        <f>AVERAGE(E10:F10,G3:H4,E22:F22,G15:H16,E33:F33,G26:H27)</f>
        <v>1.4422773256291281</v>
      </c>
      <c r="O8">
        <f>STDEV(E10:F10,G3:H4,E22:F22,G15:H16,E33:F33,G26:H27)</f>
        <v>0.14452080376469642</v>
      </c>
      <c r="P8">
        <f>COUNT(E10:F10,G3:H4,E22:F22,G15:H16,E33:F33,G26:H27)</f>
        <v>18</v>
      </c>
      <c r="Q8">
        <f t="shared" si="0"/>
        <v>3.4063880121515726E-2</v>
      </c>
      <c r="T8" t="s">
        <v>3</v>
      </c>
      <c r="U8">
        <v>1.3528864301442987</v>
      </c>
      <c r="V8">
        <v>1.6133025657617415</v>
      </c>
      <c r="W8">
        <v>1.8393461811564338</v>
      </c>
      <c r="AA8" s="61" t="s">
        <v>24</v>
      </c>
      <c r="AB8" s="61" t="s">
        <v>25</v>
      </c>
      <c r="AC8" s="61" t="s">
        <v>26</v>
      </c>
      <c r="AD8" s="61" t="s">
        <v>27</v>
      </c>
      <c r="AE8" s="61" t="s">
        <v>28</v>
      </c>
      <c r="AF8" s="60"/>
      <c r="AG8" s="60"/>
    </row>
    <row r="9" spans="2:33" x14ac:dyDescent="0.2">
      <c r="C9">
        <v>1.8176248444080838</v>
      </c>
      <c r="D9">
        <v>1.785008155476806</v>
      </c>
      <c r="E9">
        <v>1.6181140256645126</v>
      </c>
      <c r="F9">
        <v>1.5812873093152624</v>
      </c>
      <c r="G9">
        <v>1.8036974772440932</v>
      </c>
      <c r="H9">
        <v>1.7885441778977407</v>
      </c>
      <c r="I9">
        <v>1.9582285391857881</v>
      </c>
      <c r="J9">
        <v>1.877910170046998</v>
      </c>
      <c r="M9" t="s">
        <v>20</v>
      </c>
      <c r="N9">
        <f>AVERAGE(G5:H7,G17:H19,G28:H30)</f>
        <v>1.8393461811564338</v>
      </c>
      <c r="O9">
        <f>STDEV(G5:H7,G17:H19,G28:H30)</f>
        <v>0.19913594038527055</v>
      </c>
      <c r="P9">
        <f>COUNT(G5:H7,G17:H19,G28:H30)</f>
        <v>18</v>
      </c>
      <c r="Q9">
        <f t="shared" si="0"/>
        <v>4.6936791274794963E-2</v>
      </c>
      <c r="AA9" s="60">
        <v>1.5</v>
      </c>
      <c r="AB9" s="60">
        <v>3</v>
      </c>
      <c r="AC9" s="60">
        <v>4.0950464461531002</v>
      </c>
      <c r="AD9" s="60">
        <v>1.3650154820510334</v>
      </c>
      <c r="AE9" s="60">
        <v>5.1793934620734984E-3</v>
      </c>
      <c r="AF9" s="60"/>
      <c r="AG9" s="60"/>
    </row>
    <row r="10" spans="2:33" x14ac:dyDescent="0.2">
      <c r="C10">
        <v>1.6705447968640845</v>
      </c>
      <c r="D10">
        <v>1.6739501064992282</v>
      </c>
      <c r="E10">
        <v>1.5720064490271983</v>
      </c>
      <c r="F10">
        <v>1.5927062443035362</v>
      </c>
      <c r="G10">
        <v>1.3878591630880859</v>
      </c>
      <c r="H10">
        <v>1.7330764089680062</v>
      </c>
      <c r="I10">
        <v>1.9305712650741853</v>
      </c>
      <c r="J10">
        <v>1.9128141470555653</v>
      </c>
      <c r="M10" t="s">
        <v>21</v>
      </c>
      <c r="N10">
        <f>AVERAGE(G8:H10,G20:H22,G31:H33)</f>
        <v>1.6133025657617415</v>
      </c>
      <c r="O10">
        <f>STDEV(G8:H10,G20:H22,G31:H33)</f>
        <v>0.22815466015903277</v>
      </c>
      <c r="P10">
        <f>COUNT(G8:H10,G20:H22,G31:H33)</f>
        <v>18</v>
      </c>
      <c r="Q10">
        <f t="shared" si="0"/>
        <v>5.3776569119254769E-2</v>
      </c>
      <c r="AA10" s="60">
        <v>6</v>
      </c>
      <c r="AB10" s="60">
        <v>3</v>
      </c>
      <c r="AC10" s="60">
        <v>4.5589797200441149</v>
      </c>
      <c r="AD10" s="60">
        <v>1.5196599066813716</v>
      </c>
      <c r="AE10" s="60">
        <v>1.106964671183786E-2</v>
      </c>
      <c r="AF10" s="60"/>
      <c r="AG10" s="60"/>
    </row>
    <row r="11" spans="2:33" ht="17" thickBot="1" x14ac:dyDescent="0.25">
      <c r="M11" t="s">
        <v>23</v>
      </c>
      <c r="N11">
        <f>AVERAGE(I3:J5,I15:J17,I26:J28)</f>
        <v>1.3528864301442987</v>
      </c>
      <c r="O11">
        <f>STDEV(I3:J5,I15:J17,I26:J28)</f>
        <v>0.2904513776387016</v>
      </c>
      <c r="P11">
        <f>COUNT(I3:J5,I15:J17,I26:J28)</f>
        <v>18</v>
      </c>
      <c r="Q11">
        <f t="shared" si="0"/>
        <v>6.8460046244433553E-2</v>
      </c>
      <c r="AA11" s="62">
        <v>12</v>
      </c>
      <c r="AB11" s="62">
        <v>3</v>
      </c>
      <c r="AC11" s="62">
        <v>4.9580980775551966</v>
      </c>
      <c r="AD11" s="62">
        <v>1.6526993591850656</v>
      </c>
      <c r="AE11" s="62">
        <v>3.0766134296402146E-2</v>
      </c>
      <c r="AF11" s="60"/>
      <c r="AG11" s="60"/>
    </row>
    <row r="12" spans="2:33" x14ac:dyDescent="0.2">
      <c r="M12" t="s">
        <v>29</v>
      </c>
      <c r="N12">
        <f>AVERAGE(I9:J10,I21:J22,I32:J33)</f>
        <v>2.0553632260345611</v>
      </c>
      <c r="O12">
        <f>STDEV(I9:J10,I21:J22,I32:J33)</f>
        <v>0.57163614322526002</v>
      </c>
      <c r="P12">
        <f>COUNT(I9:J10,I21:J22,I32:J33)</f>
        <v>12</v>
      </c>
      <c r="Q12">
        <f t="shared" si="0"/>
        <v>0.16501714058481168</v>
      </c>
      <c r="AA12" s="60"/>
      <c r="AB12" s="60"/>
      <c r="AC12" s="60"/>
      <c r="AD12" s="60"/>
      <c r="AE12" s="60"/>
      <c r="AF12" s="60"/>
      <c r="AG12" s="60"/>
    </row>
    <row r="13" spans="2:33" x14ac:dyDescent="0.2">
      <c r="M13" t="s">
        <v>30</v>
      </c>
      <c r="N13">
        <f>AVERAGE(I6:J8,I18:J20,I29:J31)</f>
        <v>1</v>
      </c>
      <c r="O13">
        <f>STDEV(I6:J8,I18:J20,I29:J31)</f>
        <v>0.16256714156946775</v>
      </c>
      <c r="AA13" s="60"/>
      <c r="AB13" s="60"/>
      <c r="AC13" s="60"/>
      <c r="AD13" s="60"/>
      <c r="AE13" s="60"/>
      <c r="AF13" s="60"/>
      <c r="AG13" s="60"/>
    </row>
    <row r="14" spans="2:33" ht="17" thickBot="1" x14ac:dyDescent="0.25">
      <c r="AA14" s="60" t="s">
        <v>31</v>
      </c>
      <c r="AB14" s="60"/>
      <c r="AC14" s="60"/>
      <c r="AD14" s="60"/>
      <c r="AE14" s="60"/>
      <c r="AF14" s="60"/>
      <c r="AG14" s="60"/>
    </row>
    <row r="15" spans="2:33" x14ac:dyDescent="0.2">
      <c r="C15">
        <v>1.4856393851062561</v>
      </c>
      <c r="D15">
        <v>1.2865221555243673</v>
      </c>
      <c r="E15">
        <v>1.018723970267956</v>
      </c>
      <c r="F15">
        <v>0.9992701796558987</v>
      </c>
      <c r="G15">
        <v>1.4415390356191145</v>
      </c>
      <c r="H15">
        <v>1.2767105238414094</v>
      </c>
      <c r="I15">
        <v>1.1480999030584926</v>
      </c>
      <c r="J15">
        <v>1.1412167416875822</v>
      </c>
      <c r="AA15" s="61" t="s">
        <v>32</v>
      </c>
      <c r="AB15" s="61" t="s">
        <v>33</v>
      </c>
      <c r="AC15" s="61" t="s">
        <v>34</v>
      </c>
      <c r="AD15" s="61" t="s">
        <v>35</v>
      </c>
      <c r="AE15" s="61" t="s">
        <v>1</v>
      </c>
      <c r="AF15" s="61" t="s">
        <v>36</v>
      </c>
      <c r="AG15" s="61" t="s">
        <v>37</v>
      </c>
    </row>
    <row r="16" spans="2:33" x14ac:dyDescent="0.2">
      <c r="C16">
        <v>1.2593404739211405</v>
      </c>
      <c r="D16">
        <v>1.0971808863854839</v>
      </c>
      <c r="E16">
        <v>1.7155818675515302</v>
      </c>
      <c r="F16">
        <v>1.4974410255476704</v>
      </c>
      <c r="G16">
        <v>1.1573026899450258</v>
      </c>
      <c r="H16">
        <v>1.1202511512464717</v>
      </c>
      <c r="I16">
        <v>1.5037037747481365</v>
      </c>
      <c r="J16">
        <v>1.4538895416426565</v>
      </c>
      <c r="AA16" s="60" t="s">
        <v>38</v>
      </c>
      <c r="AB16" s="60">
        <v>0.12437640715459974</v>
      </c>
      <c r="AC16" s="60">
        <v>2</v>
      </c>
      <c r="AD16" s="60">
        <v>6.2188203577299872E-2</v>
      </c>
      <c r="AE16" s="60">
        <v>3.9681786324051811</v>
      </c>
      <c r="AF16" s="60">
        <v>7.9800559762247217E-2</v>
      </c>
      <c r="AG16" s="60">
        <v>5.1432528497847176</v>
      </c>
    </row>
    <row r="17" spans="2:38" x14ac:dyDescent="0.2">
      <c r="C17">
        <v>1.1053986428153368</v>
      </c>
      <c r="D17">
        <v>1.0526164489819752</v>
      </c>
      <c r="E17">
        <v>1.1705295321668705</v>
      </c>
      <c r="F17">
        <v>1.1819137069664611</v>
      </c>
      <c r="G17">
        <v>1.9351864825217338</v>
      </c>
      <c r="H17">
        <v>1.7366562889208139</v>
      </c>
      <c r="I17">
        <v>1.5018470764201448</v>
      </c>
      <c r="J17">
        <v>1.2018335554068398</v>
      </c>
      <c r="N17" s="1" t="s">
        <v>5</v>
      </c>
      <c r="O17" s="1" t="s">
        <v>16</v>
      </c>
      <c r="P17" s="1" t="s">
        <v>20</v>
      </c>
      <c r="AA17" s="60" t="s">
        <v>39</v>
      </c>
      <c r="AB17" s="60">
        <v>9.4030348940627007E-2</v>
      </c>
      <c r="AC17" s="60">
        <v>6</v>
      </c>
      <c r="AD17" s="60">
        <v>1.5671724823437833E-2</v>
      </c>
      <c r="AE17" s="60"/>
      <c r="AF17" s="60"/>
      <c r="AG17" s="60"/>
    </row>
    <row r="18" spans="2:38" x14ac:dyDescent="0.2">
      <c r="B18">
        <v>1021</v>
      </c>
      <c r="C18">
        <v>0.99847927526735203</v>
      </c>
      <c r="D18">
        <v>1.018723970267956</v>
      </c>
      <c r="E18">
        <v>1.1439263516562543</v>
      </c>
      <c r="F18">
        <v>1.2020461703688818</v>
      </c>
      <c r="G18">
        <v>1.596967892669902</v>
      </c>
      <c r="H18">
        <v>1.4676607564888891</v>
      </c>
      <c r="I18">
        <v>1.2133358626655601</v>
      </c>
      <c r="J18">
        <v>1.0135484244729389</v>
      </c>
      <c r="N18" s="1">
        <v>1.8082252817170461</v>
      </c>
      <c r="O18" s="1">
        <v>1.8643801441996977</v>
      </c>
      <c r="P18" s="1">
        <v>1.9440346739662919</v>
      </c>
      <c r="S18" s="2" t="s">
        <v>19</v>
      </c>
      <c r="T18" s="2"/>
      <c r="U18" s="2"/>
      <c r="V18" s="2"/>
      <c r="W18" s="2"/>
      <c r="X18" s="2"/>
      <c r="Y18" s="2"/>
      <c r="AA18" s="60"/>
      <c r="AB18" s="60"/>
      <c r="AC18" s="60"/>
      <c r="AD18" s="60"/>
      <c r="AE18" s="60"/>
      <c r="AF18" s="60"/>
      <c r="AG18" s="60"/>
    </row>
    <row r="19" spans="2:38" ht="17" thickBot="1" x14ac:dyDescent="0.25">
      <c r="C19">
        <v>0.97388753328726008</v>
      </c>
      <c r="D19">
        <v>1.0540296526577371</v>
      </c>
      <c r="E19">
        <v>1.4708813647178436</v>
      </c>
      <c r="F19">
        <v>1.3150320902505854</v>
      </c>
      <c r="G19">
        <v>1.702644464127482</v>
      </c>
      <c r="H19">
        <v>1.3824295385789991</v>
      </c>
      <c r="I19">
        <v>0.90099525662019841</v>
      </c>
      <c r="J19">
        <v>0.66313393860896952</v>
      </c>
      <c r="N19" s="1">
        <v>1.9144853618966982</v>
      </c>
      <c r="O19" s="1">
        <v>1.8739444039818158</v>
      </c>
      <c r="P19" s="1">
        <v>1.8656976981979354</v>
      </c>
      <c r="S19" s="2"/>
      <c r="T19" s="2"/>
      <c r="U19" s="2"/>
      <c r="V19" s="2"/>
      <c r="W19" s="2"/>
      <c r="X19" s="2"/>
      <c r="Y19" s="2"/>
      <c r="AA19" s="62" t="s">
        <v>40</v>
      </c>
      <c r="AB19" s="62">
        <v>0.21840675609522675</v>
      </c>
      <c r="AC19" s="62">
        <v>8</v>
      </c>
      <c r="AD19" s="62"/>
      <c r="AE19" s="62"/>
      <c r="AF19" s="62"/>
      <c r="AG19" s="62"/>
    </row>
    <row r="20" spans="2:38" ht="17" thickBot="1" x14ac:dyDescent="0.25">
      <c r="C20">
        <v>1.0351144945324378</v>
      </c>
      <c r="D20">
        <v>1.0853079139326436</v>
      </c>
      <c r="E20">
        <v>1.4099384129483252</v>
      </c>
      <c r="F20">
        <v>1.2719244567074084</v>
      </c>
      <c r="G20">
        <v>1.3918758009742016</v>
      </c>
      <c r="H20">
        <v>1.2351795205409182</v>
      </c>
      <c r="I20">
        <v>1.2041731313762354</v>
      </c>
      <c r="J20">
        <v>1.0048133862560975</v>
      </c>
      <c r="N20" s="1">
        <v>1.7853294476478156</v>
      </c>
      <c r="O20" s="1">
        <v>1.9305712650741853</v>
      </c>
      <c r="P20" s="1">
        <v>1.7978854968176223</v>
      </c>
      <c r="S20" s="2" t="s">
        <v>22</v>
      </c>
      <c r="T20" s="2"/>
      <c r="U20" s="2"/>
      <c r="V20" s="2"/>
      <c r="W20" s="2"/>
      <c r="X20" s="2"/>
      <c r="Y20" s="2"/>
    </row>
    <row r="21" spans="2:38" x14ac:dyDescent="0.2">
      <c r="C21">
        <v>0.90251484875007171</v>
      </c>
      <c r="D21">
        <v>0.91700101692262292</v>
      </c>
      <c r="E21">
        <v>1.2455117296072293</v>
      </c>
      <c r="F21">
        <v>1.6414176242366623</v>
      </c>
      <c r="G21">
        <v>1.5950668255406348</v>
      </c>
      <c r="H21">
        <v>1.1871987865711011</v>
      </c>
      <c r="I21">
        <v>1.6145948411048108</v>
      </c>
      <c r="J21">
        <v>1.4312785476539953</v>
      </c>
      <c r="N21" s="1">
        <v>1.7597299057604883</v>
      </c>
      <c r="O21" s="1">
        <v>1.7930503256508021</v>
      </c>
      <c r="P21" s="1">
        <v>2.0152477548618517</v>
      </c>
      <c r="S21" s="3" t="s">
        <v>24</v>
      </c>
      <c r="T21" s="3" t="s">
        <v>25</v>
      </c>
      <c r="U21" s="3" t="s">
        <v>26</v>
      </c>
      <c r="V21" s="3" t="s">
        <v>27</v>
      </c>
      <c r="W21" s="3" t="s">
        <v>28</v>
      </c>
      <c r="X21" s="2"/>
      <c r="Y21" s="2"/>
    </row>
    <row r="22" spans="2:38" x14ac:dyDescent="0.2">
      <c r="C22">
        <v>0.95089425025416086</v>
      </c>
      <c r="D22">
        <v>0.98762927280802326</v>
      </c>
      <c r="E22">
        <v>1.2797598733891993</v>
      </c>
      <c r="F22">
        <v>1.401121476399618</v>
      </c>
      <c r="G22">
        <v>1.4072231985922681</v>
      </c>
      <c r="H22">
        <v>1.3932273264404076</v>
      </c>
      <c r="I22">
        <v>1.4015730990635114</v>
      </c>
      <c r="J22">
        <v>1.4235452603010927</v>
      </c>
      <c r="N22" s="1">
        <v>1.6922822763901777</v>
      </c>
      <c r="O22" s="1">
        <v>1.812759541967685</v>
      </c>
      <c r="P22" s="1">
        <v>1.8166511907077971</v>
      </c>
      <c r="S22" s="2" t="s">
        <v>5</v>
      </c>
      <c r="T22" s="2">
        <v>18</v>
      </c>
      <c r="U22" s="2">
        <v>26.842868324994086</v>
      </c>
      <c r="V22" s="2">
        <v>1.4912704624996715</v>
      </c>
      <c r="W22" s="2">
        <v>6.5668188223156676E-2</v>
      </c>
      <c r="X22" s="2"/>
      <c r="Y22" s="2"/>
    </row>
    <row r="23" spans="2:38" x14ac:dyDescent="0.2">
      <c r="N23" s="1">
        <v>1.6804621035990637</v>
      </c>
      <c r="O23" s="1">
        <v>1.9195039863236498</v>
      </c>
      <c r="P23" s="1">
        <v>1.8072544945059634</v>
      </c>
      <c r="S23" s="2" t="s">
        <v>16</v>
      </c>
      <c r="T23" s="2">
        <v>18</v>
      </c>
      <c r="U23" s="2">
        <v>29.294665810183648</v>
      </c>
      <c r="V23" s="2">
        <v>1.6274814338990915</v>
      </c>
      <c r="W23" s="2">
        <v>7.6095806430411236E-2</v>
      </c>
      <c r="X23" s="2"/>
      <c r="Y23" s="2"/>
      <c r="AB23" s="63" t="s">
        <v>19</v>
      </c>
      <c r="AC23" s="63"/>
      <c r="AD23" s="63"/>
      <c r="AE23" s="63"/>
      <c r="AF23" s="63"/>
      <c r="AG23" s="63"/>
      <c r="AH23" s="63"/>
    </row>
    <row r="24" spans="2:38" ht="17" thickBot="1" x14ac:dyDescent="0.25">
      <c r="N24" s="1">
        <v>1.4856393851062561</v>
      </c>
      <c r="O24" s="1">
        <v>1.7155818675515302</v>
      </c>
      <c r="P24" s="1">
        <v>1.9351864825217338</v>
      </c>
      <c r="S24" s="4" t="s">
        <v>20</v>
      </c>
      <c r="T24" s="4">
        <v>18</v>
      </c>
      <c r="U24" s="4">
        <v>33.108231260815799</v>
      </c>
      <c r="V24" s="4">
        <v>1.8393461811564333</v>
      </c>
      <c r="W24" s="4">
        <v>3.96551227531277E-2</v>
      </c>
      <c r="X24" s="2"/>
      <c r="Y24" s="2"/>
      <c r="AB24" s="63"/>
      <c r="AC24" s="63"/>
      <c r="AD24" s="63"/>
      <c r="AE24" s="63"/>
      <c r="AF24" s="63"/>
      <c r="AG24" s="63"/>
      <c r="AH24" s="63"/>
    </row>
    <row r="25" spans="2:38" ht="17" thickBot="1" x14ac:dyDescent="0.25">
      <c r="N25" s="1">
        <v>1.2593404739211405</v>
      </c>
      <c r="O25" s="1">
        <v>1.1705295321668705</v>
      </c>
      <c r="P25" s="1">
        <v>1.596967892669902</v>
      </c>
      <c r="S25" s="2"/>
      <c r="T25" s="2"/>
      <c r="U25" s="2"/>
      <c r="V25" s="2"/>
      <c r="W25" s="2"/>
      <c r="X25" s="2"/>
      <c r="Y25" s="2"/>
      <c r="AB25" s="63" t="s">
        <v>22</v>
      </c>
      <c r="AC25" s="63"/>
      <c r="AD25" s="63"/>
      <c r="AE25" s="63"/>
      <c r="AF25" s="63"/>
      <c r="AG25" s="63"/>
      <c r="AH25" s="63"/>
    </row>
    <row r="26" spans="2:38" x14ac:dyDescent="0.2">
      <c r="C26">
        <v>1.4097735170279926</v>
      </c>
      <c r="D26">
        <v>1.5243193806772062</v>
      </c>
      <c r="E26">
        <v>1.0371583670568136</v>
      </c>
      <c r="F26">
        <v>0.98657232325625688</v>
      </c>
      <c r="G26">
        <v>1.5004370358447672</v>
      </c>
      <c r="H26">
        <v>1.3909338815864785</v>
      </c>
      <c r="I26">
        <v>1.7138529351119403</v>
      </c>
      <c r="J26">
        <v>1.5914592420887852</v>
      </c>
      <c r="N26" s="1">
        <v>1.1053986428153368</v>
      </c>
      <c r="O26" s="1">
        <v>1.1439263516562543</v>
      </c>
      <c r="P26" s="1">
        <v>1.702644464127482</v>
      </c>
      <c r="S26" s="2"/>
      <c r="T26" s="2"/>
      <c r="U26" s="2"/>
      <c r="V26" s="2"/>
      <c r="W26" s="2"/>
      <c r="X26" s="2"/>
      <c r="Y26" s="2"/>
      <c r="AA26" s="5"/>
      <c r="AB26" s="64" t="s">
        <v>24</v>
      </c>
      <c r="AC26" s="64" t="s">
        <v>25</v>
      </c>
      <c r="AD26" s="64" t="s">
        <v>26</v>
      </c>
      <c r="AE26" s="64" t="s">
        <v>27</v>
      </c>
      <c r="AF26" s="64" t="s">
        <v>28</v>
      </c>
      <c r="AG26" s="63"/>
      <c r="AH26" s="63"/>
    </row>
    <row r="27" spans="2:38" ht="17" thickBot="1" x14ac:dyDescent="0.25">
      <c r="C27">
        <v>1.4700545519201038</v>
      </c>
      <c r="D27">
        <v>1.5253292552595612</v>
      </c>
      <c r="E27">
        <v>1.7958709190387465</v>
      </c>
      <c r="F27">
        <v>1.8703257628757011</v>
      </c>
      <c r="G27">
        <v>1.5200312928382216</v>
      </c>
      <c r="H27">
        <v>1.5868161452726079</v>
      </c>
      <c r="I27">
        <v>0.75644592886627271</v>
      </c>
      <c r="J27">
        <v>0.87509194510985044</v>
      </c>
      <c r="N27" s="1">
        <v>1.2865221555243673</v>
      </c>
      <c r="O27" s="1">
        <v>1.4974410255476704</v>
      </c>
      <c r="P27" s="1">
        <v>1.7366562889208139</v>
      </c>
      <c r="S27" s="2" t="s">
        <v>31</v>
      </c>
      <c r="T27" s="2"/>
      <c r="U27" s="2"/>
      <c r="V27" s="2"/>
      <c r="W27" s="2"/>
      <c r="X27" s="2"/>
      <c r="Y27" s="2"/>
      <c r="AB27" s="63" t="s">
        <v>12</v>
      </c>
      <c r="AC27" s="63">
        <v>18</v>
      </c>
      <c r="AD27" s="63">
        <v>25.304565786343147</v>
      </c>
      <c r="AE27" s="63">
        <v>1.4058092103523971</v>
      </c>
      <c r="AF27" s="63">
        <v>9.1433547618129885E-2</v>
      </c>
      <c r="AG27" s="63"/>
      <c r="AH27" s="63"/>
    </row>
    <row r="28" spans="2:38" x14ac:dyDescent="0.2">
      <c r="C28">
        <v>1.4802290109634253</v>
      </c>
      <c r="D28">
        <v>1.5059502393999475</v>
      </c>
      <c r="E28">
        <v>1.5783221176648354</v>
      </c>
      <c r="F28">
        <v>1.6521984254834812</v>
      </c>
      <c r="G28">
        <v>2.0837922187136746</v>
      </c>
      <c r="H28">
        <v>1.9423436413861423</v>
      </c>
      <c r="I28">
        <v>0.9799402060044401</v>
      </c>
      <c r="J28">
        <v>1.1198026170062616</v>
      </c>
      <c r="N28" s="1">
        <v>1.0971808863854839</v>
      </c>
      <c r="O28" s="1">
        <v>1.1819137069664611</v>
      </c>
      <c r="P28" s="1">
        <v>1.4676607564888891</v>
      </c>
      <c r="S28" s="3" t="s">
        <v>32</v>
      </c>
      <c r="T28" s="3" t="s">
        <v>33</v>
      </c>
      <c r="U28" s="3" t="s">
        <v>34</v>
      </c>
      <c r="V28" s="3" t="s">
        <v>35</v>
      </c>
      <c r="W28" s="3" t="s">
        <v>1</v>
      </c>
      <c r="X28" s="3" t="s">
        <v>36</v>
      </c>
      <c r="Y28" s="3" t="s">
        <v>37</v>
      </c>
      <c r="AB28" s="63" t="s">
        <v>17</v>
      </c>
      <c r="AC28" s="63">
        <v>18</v>
      </c>
      <c r="AD28" s="63">
        <v>27.717622990739567</v>
      </c>
      <c r="AE28" s="63">
        <v>1.5398679439299761</v>
      </c>
      <c r="AF28" s="63">
        <v>2.3792787666698952E-2</v>
      </c>
      <c r="AG28" s="63"/>
      <c r="AH28" s="63"/>
    </row>
    <row r="29" spans="2:38" ht="17" thickBot="1" x14ac:dyDescent="0.25">
      <c r="B29">
        <v>1118</v>
      </c>
      <c r="C29">
        <v>1.46461012562328</v>
      </c>
      <c r="D29">
        <v>1.4199725274461432</v>
      </c>
      <c r="E29">
        <v>1.6456246908663803</v>
      </c>
      <c r="F29">
        <v>1.6466755727989961</v>
      </c>
      <c r="G29">
        <v>2.0380249226684217</v>
      </c>
      <c r="H29">
        <v>1.9811968964724984</v>
      </c>
      <c r="I29">
        <v>1.1562308231571257</v>
      </c>
      <c r="J29">
        <v>1.2257186708426133</v>
      </c>
      <c r="N29" s="1">
        <v>1.0526164489819752</v>
      </c>
      <c r="O29" s="1">
        <v>1.2020461703688818</v>
      </c>
      <c r="P29" s="1">
        <v>1.3824295385789991</v>
      </c>
      <c r="S29" s="2" t="s">
        <v>38</v>
      </c>
      <c r="T29" s="2">
        <v>1.1075808346704763</v>
      </c>
      <c r="U29" s="2">
        <v>2</v>
      </c>
      <c r="V29" s="2">
        <v>0.55379041733523815</v>
      </c>
      <c r="W29" s="2">
        <v>9.1576415746822715</v>
      </c>
      <c r="X29" s="2">
        <v>3.9985262222592179E-4</v>
      </c>
      <c r="Y29" s="2">
        <v>3.1787992920529744</v>
      </c>
      <c r="AB29" s="65" t="s">
        <v>21</v>
      </c>
      <c r="AC29" s="65">
        <v>18</v>
      </c>
      <c r="AD29" s="65">
        <v>29.039446183711345</v>
      </c>
      <c r="AE29" s="65">
        <v>1.6133025657617415</v>
      </c>
      <c r="AF29" s="65">
        <v>5.205454895228373E-2</v>
      </c>
      <c r="AG29" s="63"/>
      <c r="AH29" s="63"/>
      <c r="AI29" s="66"/>
      <c r="AJ29" s="66"/>
      <c r="AK29" s="66"/>
      <c r="AL29" s="66"/>
    </row>
    <row r="30" spans="2:38" x14ac:dyDescent="0.2">
      <c r="C30">
        <v>1.5084597164423332</v>
      </c>
      <c r="D30">
        <v>1.5466169609267915</v>
      </c>
      <c r="E30">
        <v>1.7977956414242724</v>
      </c>
      <c r="F30">
        <v>1.5473800733546486</v>
      </c>
      <c r="G30">
        <v>2.0439006903774573</v>
      </c>
      <c r="H30">
        <v>1.9506561588323301</v>
      </c>
      <c r="I30">
        <v>0.82975368416871143</v>
      </c>
      <c r="J30">
        <v>0.88229530671941248</v>
      </c>
      <c r="N30" s="1">
        <v>1.4097735170279926</v>
      </c>
      <c r="O30" s="1">
        <v>1.7958709190387465</v>
      </c>
      <c r="P30" s="1">
        <v>2.0837922187136746</v>
      </c>
      <c r="S30" s="2" t="s">
        <v>39</v>
      </c>
      <c r="T30" s="2">
        <v>3.0841249959138155</v>
      </c>
      <c r="U30" s="2">
        <v>51</v>
      </c>
      <c r="V30" s="2">
        <v>6.047303913556501E-2</v>
      </c>
      <c r="W30" s="2"/>
      <c r="X30" s="2"/>
      <c r="Y30" s="2"/>
      <c r="AB30" s="63"/>
      <c r="AC30" s="63"/>
      <c r="AD30" s="63"/>
      <c r="AE30" s="63"/>
      <c r="AF30" s="63"/>
      <c r="AG30" s="63"/>
      <c r="AH30" s="63"/>
    </row>
    <row r="31" spans="2:38" x14ac:dyDescent="0.2">
      <c r="C31">
        <v>1.4097735170279926</v>
      </c>
      <c r="D31">
        <v>1.4255738983601263</v>
      </c>
      <c r="E31">
        <v>1.5803790994192219</v>
      </c>
      <c r="F31">
        <v>1.4224064973689898</v>
      </c>
      <c r="G31">
        <v>1.853240712812287</v>
      </c>
      <c r="H31">
        <v>1.8215297255576066</v>
      </c>
      <c r="I31">
        <v>1.0369517496816012</v>
      </c>
      <c r="J31">
        <v>0.86904976543053636</v>
      </c>
      <c r="N31" s="1">
        <v>1.4700545519201038</v>
      </c>
      <c r="O31" s="1">
        <v>1.5783221176648354</v>
      </c>
      <c r="P31" s="1">
        <v>2.0380249226684217</v>
      </c>
      <c r="S31" s="2"/>
      <c r="T31" s="2"/>
      <c r="U31" s="2"/>
      <c r="V31" s="2"/>
      <c r="W31" s="2"/>
      <c r="X31" s="2"/>
      <c r="Y31" s="2"/>
      <c r="AB31" s="63"/>
      <c r="AC31" s="63"/>
      <c r="AD31" s="63"/>
      <c r="AE31" s="63"/>
      <c r="AF31" s="63"/>
      <c r="AG31" s="63"/>
      <c r="AH31" s="63"/>
    </row>
    <row r="32" spans="2:38" ht="17" thickBot="1" x14ac:dyDescent="0.25">
      <c r="C32">
        <v>1.0005146485574581</v>
      </c>
      <c r="D32">
        <v>1.3686434104618983</v>
      </c>
      <c r="E32">
        <v>1.5397577553558446</v>
      </c>
      <c r="F32">
        <v>1.7235252987494671</v>
      </c>
      <c r="G32">
        <v>1.8226375754722455</v>
      </c>
      <c r="H32">
        <v>1.9047404754757631</v>
      </c>
      <c r="I32">
        <v>2.7113509647699274</v>
      </c>
      <c r="J32">
        <v>2.7219183075044602</v>
      </c>
      <c r="N32" s="1">
        <v>1.4802290109634253</v>
      </c>
      <c r="O32" s="1">
        <v>1.6456246908663803</v>
      </c>
      <c r="P32" s="1">
        <v>2.0439006903774573</v>
      </c>
      <c r="S32" s="4" t="s">
        <v>40</v>
      </c>
      <c r="T32" s="4">
        <v>4.1917058305842918</v>
      </c>
      <c r="U32" s="4">
        <v>53</v>
      </c>
      <c r="V32" s="4"/>
      <c r="W32" s="4"/>
      <c r="X32" s="4"/>
      <c r="Y32" s="4"/>
      <c r="AB32" s="63" t="s">
        <v>31</v>
      </c>
      <c r="AC32" s="63"/>
      <c r="AD32" s="63"/>
      <c r="AE32" s="63"/>
      <c r="AF32" s="63"/>
      <c r="AG32" s="63"/>
      <c r="AH32" s="63"/>
    </row>
    <row r="33" spans="3:38" x14ac:dyDescent="0.2">
      <c r="C33">
        <v>1.4083196355572525</v>
      </c>
      <c r="D33">
        <v>1.552982211409994</v>
      </c>
      <c r="E33">
        <v>1.4984348408911885</v>
      </c>
      <c r="F33">
        <v>1.5433124018408657</v>
      </c>
      <c r="G33">
        <v>1.5979196891048277</v>
      </c>
      <c r="H33">
        <v>1.5621720526336986</v>
      </c>
      <c r="I33">
        <v>2.8259834642401214</v>
      </c>
      <c r="J33">
        <v>2.8545901064142787</v>
      </c>
      <c r="N33" s="1">
        <v>1.5243193806772062</v>
      </c>
      <c r="O33" s="1">
        <v>1.8703257628757011</v>
      </c>
      <c r="P33" s="1">
        <v>1.9423436413861423</v>
      </c>
      <c r="AB33" s="64" t="s">
        <v>32</v>
      </c>
      <c r="AC33" s="64" t="s">
        <v>33</v>
      </c>
      <c r="AD33" s="64" t="s">
        <v>34</v>
      </c>
      <c r="AE33" s="64" t="s">
        <v>35</v>
      </c>
      <c r="AF33" s="64" t="s">
        <v>1</v>
      </c>
      <c r="AG33" s="64" t="s">
        <v>36</v>
      </c>
      <c r="AH33" s="64" t="s">
        <v>37</v>
      </c>
    </row>
    <row r="34" spans="3:38" x14ac:dyDescent="0.2">
      <c r="N34" s="1">
        <v>1.5253292552595612</v>
      </c>
      <c r="O34" s="1">
        <v>1.6521984254834812</v>
      </c>
      <c r="P34" s="1">
        <v>1.9811968964724984</v>
      </c>
      <c r="AB34" s="63" t="s">
        <v>38</v>
      </c>
      <c r="AC34" s="63">
        <v>0.39850728162616278</v>
      </c>
      <c r="AD34" s="63">
        <v>2</v>
      </c>
      <c r="AE34" s="63">
        <v>0.19925364081308139</v>
      </c>
      <c r="AF34" s="63">
        <v>3.5733964772205966</v>
      </c>
      <c r="AG34" s="63">
        <v>3.5288438733881523E-2</v>
      </c>
      <c r="AH34" s="63">
        <v>3.1787992920529744</v>
      </c>
    </row>
    <row r="35" spans="3:38" x14ac:dyDescent="0.2">
      <c r="N35" s="1">
        <v>1.5059502393999475</v>
      </c>
      <c r="O35" s="1">
        <v>1.6466755727989961</v>
      </c>
      <c r="P35" s="1">
        <v>1.9506561588323301</v>
      </c>
      <c r="AB35" s="63" t="s">
        <v>39</v>
      </c>
      <c r="AC35" s="63">
        <v>2.8437750320309121</v>
      </c>
      <c r="AD35" s="63">
        <v>51</v>
      </c>
      <c r="AE35" s="63">
        <v>5.576029474570416E-2</v>
      </c>
      <c r="AF35" s="63"/>
      <c r="AG35" s="63"/>
      <c r="AH35" s="63"/>
      <c r="AI35" s="66"/>
      <c r="AJ35" s="66"/>
      <c r="AK35" s="66"/>
      <c r="AL35" s="66"/>
    </row>
    <row r="36" spans="3:38" x14ac:dyDescent="0.2">
      <c r="AB36" s="63"/>
      <c r="AC36" s="63"/>
      <c r="AD36" s="63"/>
      <c r="AE36" s="63"/>
      <c r="AF36" s="63"/>
      <c r="AG36" s="63"/>
      <c r="AH36" s="63"/>
    </row>
    <row r="37" spans="3:38" ht="17" thickBot="1" x14ac:dyDescent="0.25">
      <c r="N37" s="1" t="s">
        <v>12</v>
      </c>
      <c r="O37" s="1" t="s">
        <v>17</v>
      </c>
      <c r="P37" s="1" t="s">
        <v>21</v>
      </c>
      <c r="AA37" s="5"/>
      <c r="AB37" s="65" t="s">
        <v>40</v>
      </c>
      <c r="AC37" s="65">
        <v>3.2422823136570749</v>
      </c>
      <c r="AD37" s="65">
        <v>53</v>
      </c>
      <c r="AE37" s="65"/>
      <c r="AF37" s="65"/>
      <c r="AG37" s="65"/>
      <c r="AH37" s="65"/>
    </row>
    <row r="38" spans="3:38" x14ac:dyDescent="0.2">
      <c r="N38" s="1">
        <v>1.7160640616124108</v>
      </c>
      <c r="O38" s="1">
        <v>1.6501956905204211</v>
      </c>
      <c r="P38" s="1">
        <v>1.8069309646404439</v>
      </c>
    </row>
    <row r="39" spans="3:38" x14ac:dyDescent="0.2">
      <c r="N39" s="1">
        <v>1.7069671661837065</v>
      </c>
      <c r="O39" s="1">
        <v>1.6606608537744711</v>
      </c>
      <c r="P39" s="1">
        <v>1.8036974772440932</v>
      </c>
    </row>
    <row r="40" spans="3:38" x14ac:dyDescent="0.2">
      <c r="N40" s="1">
        <v>1.6879219948498634</v>
      </c>
      <c r="O40" s="1">
        <v>1.6181140256645126</v>
      </c>
      <c r="P40" s="1">
        <v>1.3878591630880859</v>
      </c>
    </row>
    <row r="41" spans="3:38" x14ac:dyDescent="0.2">
      <c r="N41" s="1">
        <v>1.8904998893548273</v>
      </c>
      <c r="O41" s="1">
        <v>1.6281582509514116</v>
      </c>
      <c r="P41" s="1">
        <v>1.7473263021570156</v>
      </c>
      <c r="S41" s="17" t="s">
        <v>52</v>
      </c>
      <c r="T41" s="67"/>
      <c r="AI41" s="66"/>
      <c r="AJ41" s="66"/>
      <c r="AK41" s="66"/>
      <c r="AL41" s="66"/>
    </row>
    <row r="42" spans="3:38" x14ac:dyDescent="0.2">
      <c r="N42" s="1">
        <v>1.697273288912871</v>
      </c>
      <c r="O42" s="1">
        <v>1.6132568163729859</v>
      </c>
      <c r="P42" s="1">
        <v>1.7885441778977407</v>
      </c>
      <c r="S42" s="17"/>
      <c r="T42" s="67" t="s">
        <v>53</v>
      </c>
    </row>
    <row r="43" spans="3:38" x14ac:dyDescent="0.2">
      <c r="N43" s="1">
        <v>1.665289799657417</v>
      </c>
      <c r="O43" s="1">
        <v>1.5812873093152624</v>
      </c>
      <c r="P43" s="1">
        <v>1.7330764089680062</v>
      </c>
      <c r="S43" s="18" t="s">
        <v>54</v>
      </c>
      <c r="T43" s="67">
        <f>TTEST(N18:N35,O18:O35,2,2)</f>
        <v>0.13407538152342879</v>
      </c>
    </row>
    <row r="44" spans="3:38" x14ac:dyDescent="0.2">
      <c r="N44" s="1">
        <v>0.99847927526735203</v>
      </c>
      <c r="O44" s="1">
        <v>1.4708813647178436</v>
      </c>
      <c r="P44" s="1">
        <v>1.3918758009742016</v>
      </c>
      <c r="S44" s="17" t="s">
        <v>55</v>
      </c>
      <c r="T44" s="67">
        <f>TTEST(O18:O35,P18:P35,2,2)</f>
        <v>1.2366718456750053E-2</v>
      </c>
    </row>
    <row r="45" spans="3:38" x14ac:dyDescent="0.2">
      <c r="N45" s="1">
        <v>0.97388753328726008</v>
      </c>
      <c r="O45" s="1">
        <v>1.4099384129483252</v>
      </c>
      <c r="P45" s="1">
        <v>1.5950668255406348</v>
      </c>
      <c r="S45" s="17" t="s">
        <v>56</v>
      </c>
      <c r="T45" s="67">
        <f>TTEST(N18:N35,P18:P35,2,2)</f>
        <v>6.5238082619095174E-5</v>
      </c>
    </row>
    <row r="46" spans="3:38" x14ac:dyDescent="0.2">
      <c r="N46" s="1">
        <v>1.0351144945324378</v>
      </c>
      <c r="O46" s="1">
        <v>1.2455117296072293</v>
      </c>
      <c r="P46" s="1">
        <v>1.4072231985922681</v>
      </c>
    </row>
    <row r="47" spans="3:38" x14ac:dyDescent="0.2">
      <c r="N47" s="1">
        <v>1.018723970267956</v>
      </c>
      <c r="O47" s="1">
        <v>1.3150320902505854</v>
      </c>
      <c r="P47" s="1">
        <v>1.2351795205409182</v>
      </c>
      <c r="S47" s="17" t="s">
        <v>52</v>
      </c>
      <c r="T47" s="67"/>
    </row>
    <row r="48" spans="3:38" x14ac:dyDescent="0.2">
      <c r="N48" s="1">
        <v>1.0540296526577371</v>
      </c>
      <c r="O48" s="1">
        <v>1.2719244567074084</v>
      </c>
      <c r="P48" s="1">
        <v>1.1871987865711011</v>
      </c>
      <c r="S48" s="17"/>
      <c r="T48" s="67" t="s">
        <v>53</v>
      </c>
    </row>
    <row r="49" spans="14:41" x14ac:dyDescent="0.2">
      <c r="N49" s="1">
        <v>1.0853079139326436</v>
      </c>
      <c r="O49" s="1">
        <v>1.6414176242366623</v>
      </c>
      <c r="P49" s="1">
        <v>1.3932273264404076</v>
      </c>
      <c r="S49" s="18" t="s">
        <v>170</v>
      </c>
      <c r="T49" s="67">
        <f>TTEST(N38:N55,O38:O55,2,2)</f>
        <v>0.1030021418757915</v>
      </c>
      <c r="AI49" s="5"/>
      <c r="AJ49" s="5"/>
      <c r="AK49" s="5"/>
      <c r="AL49" s="5"/>
      <c r="AM49" s="5"/>
      <c r="AN49" s="5"/>
      <c r="AO49" s="5"/>
    </row>
    <row r="50" spans="14:41" x14ac:dyDescent="0.2">
      <c r="N50" s="1">
        <v>1.46461012562328</v>
      </c>
      <c r="O50" s="1">
        <v>1.7977956414242724</v>
      </c>
      <c r="P50" s="1">
        <v>1.853240712812287</v>
      </c>
      <c r="S50" s="17" t="s">
        <v>171</v>
      </c>
      <c r="T50" s="67">
        <f>TTEST(O38:O55,P38:P55,2,2)</f>
        <v>0.26585724768238439</v>
      </c>
    </row>
    <row r="51" spans="14:41" x14ac:dyDescent="0.2">
      <c r="N51" s="1">
        <v>1.5084597164423332</v>
      </c>
      <c r="O51" s="1">
        <v>1.5803790994192219</v>
      </c>
      <c r="P51" s="1">
        <v>1.8226375754722455</v>
      </c>
      <c r="S51" s="17" t="s">
        <v>172</v>
      </c>
      <c r="T51" s="67">
        <f>TTEST(N38:N55,P38:P55,2,2)</f>
        <v>2.6237704364146512E-2</v>
      </c>
    </row>
    <row r="52" spans="14:41" x14ac:dyDescent="0.2">
      <c r="N52" s="1">
        <v>1.4097735170279926</v>
      </c>
      <c r="O52" s="1">
        <v>1.5397577553558446</v>
      </c>
      <c r="P52" s="1">
        <v>1.5979196891048277</v>
      </c>
    </row>
    <row r="53" spans="14:41" x14ac:dyDescent="0.2">
      <c r="N53" s="1">
        <v>1.4199725274461432</v>
      </c>
      <c r="O53" s="1">
        <v>1.5473800733546486</v>
      </c>
      <c r="P53" s="1">
        <v>1.8215297255576066</v>
      </c>
    </row>
    <row r="54" spans="14:41" x14ac:dyDescent="0.2">
      <c r="N54" s="1">
        <v>1.5466169609267915</v>
      </c>
      <c r="O54" s="1">
        <v>1.4224064973689898</v>
      </c>
      <c r="P54" s="1">
        <v>1.9047404754757631</v>
      </c>
    </row>
    <row r="55" spans="14:41" x14ac:dyDescent="0.2">
      <c r="N55" s="1">
        <v>1.4255738983601263</v>
      </c>
      <c r="O55" s="1">
        <v>1.7235252987494671</v>
      </c>
      <c r="P55" s="1">
        <v>1.5621720526336986</v>
      </c>
    </row>
    <row r="59" spans="14:41" x14ac:dyDescent="0.2">
      <c r="S59" s="5"/>
      <c r="T59" s="5"/>
      <c r="U59" s="5"/>
      <c r="V59" s="5"/>
      <c r="W59" s="5"/>
    </row>
    <row r="65" spans="19:25" x14ac:dyDescent="0.2">
      <c r="S65" s="5"/>
      <c r="T65" s="5"/>
      <c r="U65" s="5"/>
      <c r="V65" s="5"/>
      <c r="W65" s="5"/>
      <c r="X65" s="5"/>
      <c r="Y65" s="5"/>
    </row>
    <row r="81" spans="12:18" x14ac:dyDescent="0.2">
      <c r="L81" s="5"/>
      <c r="M81" s="5"/>
      <c r="N81" s="5"/>
      <c r="O81" s="5"/>
      <c r="P81" s="5"/>
    </row>
    <row r="87" spans="12:18" x14ac:dyDescent="0.2">
      <c r="L87" s="5"/>
      <c r="M87" s="5"/>
      <c r="N87" s="5"/>
      <c r="O87" s="5"/>
      <c r="P87" s="5"/>
      <c r="Q87" s="5"/>
      <c r="R87" s="5"/>
    </row>
    <row r="98" spans="12:18" x14ac:dyDescent="0.2">
      <c r="L98" s="5"/>
      <c r="M98" s="5"/>
      <c r="N98" s="5"/>
      <c r="O98" s="5"/>
      <c r="P98" s="5"/>
    </row>
    <row r="104" spans="12:18" x14ac:dyDescent="0.2">
      <c r="L104" s="5"/>
      <c r="M104" s="5"/>
      <c r="N104" s="5"/>
      <c r="O104" s="5"/>
      <c r="P104" s="5"/>
      <c r="Q104" s="5"/>
      <c r="R104" s="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A2B7-8C51-404B-9E03-37E61C630DB9}">
  <dimension ref="A1:R60"/>
  <sheetViews>
    <sheetView workbookViewId="0">
      <selection activeCell="I29" sqref="I29"/>
    </sheetView>
  </sheetViews>
  <sheetFormatPr baseColWidth="10" defaultRowHeight="16" x14ac:dyDescent="0.2"/>
  <sheetData>
    <row r="1" spans="1:18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x14ac:dyDescent="0.2">
      <c r="A2" s="55"/>
      <c r="B2" s="55"/>
      <c r="C2" s="55"/>
      <c r="D2" s="55"/>
      <c r="E2" s="77">
        <v>45147</v>
      </c>
      <c r="F2" s="77"/>
      <c r="G2" s="77">
        <v>45226</v>
      </c>
      <c r="H2" s="77"/>
      <c r="I2" s="55"/>
      <c r="J2" s="55" t="s">
        <v>27</v>
      </c>
      <c r="K2" s="55" t="s">
        <v>166</v>
      </c>
      <c r="L2" s="55" t="s">
        <v>0</v>
      </c>
      <c r="M2" s="55"/>
      <c r="N2" s="55"/>
      <c r="O2" s="55"/>
      <c r="P2" s="55"/>
      <c r="Q2" s="55"/>
      <c r="R2" s="55"/>
    </row>
    <row r="3" spans="1:18" x14ac:dyDescent="0.2">
      <c r="A3" s="55"/>
      <c r="B3" s="55"/>
      <c r="C3" s="55"/>
      <c r="D3" s="55" t="s">
        <v>5</v>
      </c>
      <c r="E3" s="55">
        <v>2.8013009800000002</v>
      </c>
      <c r="F3" s="55">
        <v>3.82349768</v>
      </c>
      <c r="G3" s="55">
        <v>2.8450253399999998</v>
      </c>
      <c r="H3" s="55">
        <v>10.680531200000001</v>
      </c>
      <c r="I3" s="55"/>
      <c r="J3" s="55">
        <v>5.0375888099999999</v>
      </c>
      <c r="K3" s="55">
        <v>3.7914436199999999</v>
      </c>
      <c r="L3" s="55">
        <v>1.6892473400000001</v>
      </c>
      <c r="M3" s="55"/>
      <c r="N3" s="55"/>
      <c r="O3" s="55"/>
      <c r="P3" s="55"/>
      <c r="Q3" s="55"/>
      <c r="R3" s="55"/>
    </row>
    <row r="4" spans="1:18" x14ac:dyDescent="0.2">
      <c r="A4" s="55"/>
      <c r="B4" s="55"/>
      <c r="C4" s="55"/>
      <c r="D4" s="55" t="s">
        <v>12</v>
      </c>
      <c r="E4" s="55">
        <v>2.4935661900000001</v>
      </c>
      <c r="F4" s="55">
        <v>2.4794042300000001</v>
      </c>
      <c r="G4" s="55">
        <v>3.7145449899999998</v>
      </c>
      <c r="H4" s="55">
        <v>0.89419506999999998</v>
      </c>
      <c r="I4" s="55"/>
      <c r="J4" s="55">
        <v>2.39542762</v>
      </c>
      <c r="K4" s="55">
        <v>1.15620832</v>
      </c>
      <c r="L4" s="55">
        <v>0.74704121999999995</v>
      </c>
      <c r="M4" s="55"/>
      <c r="N4" s="55"/>
      <c r="O4" s="55"/>
      <c r="P4" s="55"/>
      <c r="Q4" s="55"/>
      <c r="R4" s="55"/>
    </row>
    <row r="5" spans="1:18" x14ac:dyDescent="0.2">
      <c r="A5" s="55"/>
      <c r="B5" s="55"/>
      <c r="C5" s="55"/>
      <c r="D5" s="55" t="s">
        <v>14</v>
      </c>
      <c r="E5" s="55">
        <v>1.5821824799999999</v>
      </c>
      <c r="F5" s="55">
        <v>1.53473971</v>
      </c>
      <c r="G5" s="55">
        <v>4.0155135299999998</v>
      </c>
      <c r="H5" s="55">
        <v>1.5428454</v>
      </c>
      <c r="I5" s="55"/>
      <c r="J5" s="55">
        <v>2.1688202799999998</v>
      </c>
      <c r="K5" s="55">
        <v>1.2313031800000001</v>
      </c>
      <c r="L5" s="55">
        <v>0.83609036999999997</v>
      </c>
      <c r="M5" s="55"/>
      <c r="N5" s="55"/>
      <c r="O5" s="55"/>
      <c r="P5" s="55"/>
      <c r="Q5" s="55"/>
      <c r="R5" s="55"/>
    </row>
    <row r="6" spans="1:18" x14ac:dyDescent="0.2">
      <c r="A6" s="55"/>
      <c r="B6" s="55"/>
      <c r="C6" s="55"/>
      <c r="D6" s="55" t="s">
        <v>16</v>
      </c>
      <c r="E6" s="55">
        <v>1.2780050199999999</v>
      </c>
      <c r="F6" s="55">
        <v>1.46165872</v>
      </c>
      <c r="G6" s="55">
        <v>4.3912433899999996</v>
      </c>
      <c r="H6" s="55">
        <v>2.2944852</v>
      </c>
      <c r="I6" s="55"/>
      <c r="J6" s="55">
        <v>2.3563480800000001</v>
      </c>
      <c r="K6" s="55">
        <v>1.42687523</v>
      </c>
      <c r="L6" s="55">
        <v>0.92953613000000002</v>
      </c>
      <c r="M6" s="55"/>
      <c r="N6" s="55"/>
      <c r="O6" s="55"/>
      <c r="P6" s="55"/>
      <c r="Q6" s="55"/>
      <c r="R6" s="55"/>
    </row>
    <row r="7" spans="1:18" x14ac:dyDescent="0.2">
      <c r="A7" s="55"/>
      <c r="B7" s="55"/>
      <c r="C7" s="55"/>
      <c r="D7" s="55" t="s">
        <v>17</v>
      </c>
      <c r="E7" s="55">
        <v>0.82939629000000004</v>
      </c>
      <c r="F7" s="55">
        <v>0.92678428999999996</v>
      </c>
      <c r="G7" s="55">
        <v>4.5930006900000002</v>
      </c>
      <c r="H7" s="55">
        <v>9.3111863800000005</v>
      </c>
      <c r="I7" s="55"/>
      <c r="J7" s="55">
        <v>3.9150919100000001</v>
      </c>
      <c r="K7" s="55">
        <v>4.0012038099999998</v>
      </c>
      <c r="L7" s="55">
        <v>2.0221794499999999</v>
      </c>
      <c r="M7" s="55"/>
      <c r="N7" s="55"/>
      <c r="O7" s="55"/>
      <c r="P7" s="55"/>
      <c r="Q7" s="55"/>
      <c r="R7" s="55"/>
    </row>
    <row r="8" spans="1:18" x14ac:dyDescent="0.2">
      <c r="A8" s="55"/>
      <c r="B8" s="55"/>
      <c r="C8" s="55"/>
      <c r="D8" s="55" t="s">
        <v>18</v>
      </c>
      <c r="E8" s="55">
        <v>0.38458196</v>
      </c>
      <c r="F8" s="55">
        <v>0.33284121999999999</v>
      </c>
      <c r="G8" s="55">
        <v>1.33915736</v>
      </c>
      <c r="H8" s="55">
        <v>2.5145417399999999</v>
      </c>
      <c r="I8" s="55"/>
      <c r="J8" s="55">
        <v>1.14278057</v>
      </c>
      <c r="K8" s="55">
        <v>1.0248836400000001</v>
      </c>
      <c r="L8" s="55">
        <v>0.95872298</v>
      </c>
      <c r="M8" s="55"/>
      <c r="N8" s="55"/>
      <c r="O8" s="55"/>
      <c r="P8" s="55"/>
      <c r="Q8" s="55"/>
      <c r="R8" s="55"/>
    </row>
    <row r="9" spans="1:18" x14ac:dyDescent="0.2">
      <c r="A9" s="55"/>
      <c r="B9" s="55"/>
      <c r="C9" s="55"/>
      <c r="D9" s="55" t="s">
        <v>20</v>
      </c>
      <c r="E9" s="55">
        <v>8.0654274800000003</v>
      </c>
      <c r="F9" s="55">
        <v>7.9511525499999998</v>
      </c>
      <c r="G9" s="55">
        <v>6.4492594099999998</v>
      </c>
      <c r="H9" s="55">
        <v>8.7296481099999994</v>
      </c>
      <c r="I9" s="55"/>
      <c r="J9" s="55">
        <v>7.79887189</v>
      </c>
      <c r="K9" s="55">
        <v>0.96298832000000001</v>
      </c>
      <c r="L9" s="55">
        <v>0.34483006999999999</v>
      </c>
      <c r="M9" s="55"/>
      <c r="N9" s="55"/>
      <c r="O9" s="55"/>
      <c r="P9" s="55"/>
      <c r="Q9" s="55"/>
      <c r="R9" s="55"/>
    </row>
    <row r="10" spans="1:18" x14ac:dyDescent="0.2">
      <c r="A10" s="55"/>
      <c r="B10" s="55"/>
      <c r="C10" s="55"/>
      <c r="D10" s="55" t="s">
        <v>21</v>
      </c>
      <c r="E10" s="55">
        <v>2.7101580699999999</v>
      </c>
      <c r="F10" s="55">
        <v>3.9286346299999999</v>
      </c>
      <c r="G10" s="55">
        <v>1.3646949500000001</v>
      </c>
      <c r="H10" s="55">
        <v>1.4347232700000001</v>
      </c>
      <c r="I10" s="55"/>
      <c r="J10" s="55">
        <v>2.3595527299999999</v>
      </c>
      <c r="K10" s="55">
        <v>1.21518087</v>
      </c>
      <c r="L10" s="55">
        <v>0.79109034</v>
      </c>
      <c r="M10" s="55"/>
      <c r="N10" s="55"/>
      <c r="O10" s="55"/>
      <c r="P10" s="55"/>
      <c r="Q10" s="55"/>
      <c r="R10" s="55"/>
    </row>
    <row r="11" spans="1:18" x14ac:dyDescent="0.2">
      <c r="A11" s="55"/>
      <c r="B11" s="55"/>
      <c r="C11" s="55"/>
      <c r="D11" s="55" t="s">
        <v>23</v>
      </c>
      <c r="E11" s="55">
        <v>2.0775036299999998</v>
      </c>
      <c r="F11" s="55">
        <v>1.74657912</v>
      </c>
      <c r="G11" s="55">
        <v>10.3551533</v>
      </c>
      <c r="H11" s="55">
        <v>11.266933399999999</v>
      </c>
      <c r="I11" s="55"/>
      <c r="J11" s="55">
        <v>6.3615423599999996</v>
      </c>
      <c r="K11" s="55">
        <v>5.1530787900000004</v>
      </c>
      <c r="L11" s="55">
        <v>2.0430809299999999</v>
      </c>
      <c r="M11" s="55"/>
      <c r="N11" s="55"/>
      <c r="O11" s="55"/>
      <c r="P11" s="55"/>
      <c r="Q11" s="55"/>
      <c r="R11" s="55"/>
    </row>
    <row r="12" spans="1:18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1:18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 x14ac:dyDescent="0.2">
      <c r="A14" s="55"/>
      <c r="B14" s="55"/>
      <c r="C14" s="55"/>
      <c r="D14" s="55"/>
      <c r="E14" s="55"/>
      <c r="F14" s="55"/>
      <c r="G14" s="55" t="s">
        <v>167</v>
      </c>
      <c r="H14" s="55" t="s">
        <v>166</v>
      </c>
      <c r="I14" s="55" t="s">
        <v>168</v>
      </c>
      <c r="J14" s="55"/>
      <c r="K14" s="55"/>
      <c r="L14" s="55"/>
      <c r="M14" s="55"/>
      <c r="N14" s="55"/>
      <c r="O14" s="55"/>
      <c r="P14" s="55"/>
      <c r="Q14" s="55"/>
      <c r="R14" s="55"/>
    </row>
    <row r="15" spans="1:18" x14ac:dyDescent="0.2">
      <c r="A15" s="55"/>
      <c r="B15" s="55"/>
      <c r="C15" s="55"/>
      <c r="D15" s="55" t="s">
        <v>5</v>
      </c>
      <c r="E15" s="55">
        <v>3.3123993299999999</v>
      </c>
      <c r="F15" s="55">
        <v>6.76277828</v>
      </c>
      <c r="G15" s="55">
        <v>5.0375888099999999</v>
      </c>
      <c r="H15" s="55">
        <v>2.4397863499999999</v>
      </c>
      <c r="I15" s="55">
        <v>1.0870272700000001</v>
      </c>
      <c r="J15" s="55"/>
      <c r="K15" s="55"/>
      <c r="L15" s="55"/>
      <c r="M15" s="55"/>
      <c r="N15" s="55"/>
      <c r="O15" s="55"/>
      <c r="P15" s="55"/>
      <c r="Q15" s="55"/>
      <c r="R15" s="55"/>
    </row>
    <row r="16" spans="1:18" x14ac:dyDescent="0.2">
      <c r="A16" s="55"/>
      <c r="B16" s="55"/>
      <c r="C16" s="55"/>
      <c r="D16" s="55" t="s">
        <v>12</v>
      </c>
      <c r="E16" s="55">
        <v>2.4864852100000001</v>
      </c>
      <c r="F16" s="55">
        <v>2.3043700299999998</v>
      </c>
      <c r="G16" s="55">
        <v>2.39542762</v>
      </c>
      <c r="H16" s="55">
        <v>0.12877488000000001</v>
      </c>
      <c r="I16" s="55">
        <v>8.3203120000000005E-2</v>
      </c>
      <c r="J16" s="55"/>
      <c r="K16" s="55"/>
      <c r="L16" s="55"/>
      <c r="M16" s="55"/>
      <c r="N16" s="55"/>
      <c r="O16" s="55"/>
      <c r="P16" s="55"/>
      <c r="Q16" s="55"/>
      <c r="R16" s="55"/>
    </row>
    <row r="17" spans="1:18" x14ac:dyDescent="0.2">
      <c r="A17" s="55"/>
      <c r="B17" s="55"/>
      <c r="C17" s="55"/>
      <c r="D17" s="55" t="s">
        <v>14</v>
      </c>
      <c r="E17" s="55">
        <v>1.5584610999999999</v>
      </c>
      <c r="F17" s="55">
        <v>2.7791794599999999</v>
      </c>
      <c r="G17" s="55">
        <v>2.1688202799999998</v>
      </c>
      <c r="H17" s="55">
        <v>0.86317823000000005</v>
      </c>
      <c r="I17" s="55">
        <v>0.58612291000000005</v>
      </c>
      <c r="J17" s="55"/>
      <c r="K17" s="55"/>
      <c r="L17" s="55"/>
      <c r="M17" s="55"/>
      <c r="N17" s="55"/>
      <c r="O17" s="55"/>
      <c r="P17" s="55"/>
      <c r="Q17" s="55"/>
      <c r="R17" s="55"/>
    </row>
    <row r="18" spans="1:18" x14ac:dyDescent="0.2">
      <c r="A18" s="55"/>
      <c r="B18" s="55"/>
      <c r="C18" s="55"/>
      <c r="D18" s="55" t="s">
        <v>16</v>
      </c>
      <c r="E18" s="55">
        <v>1.3698318700000001</v>
      </c>
      <c r="F18" s="55">
        <v>3.3428642900000001</v>
      </c>
      <c r="G18" s="55">
        <v>2.3563480800000001</v>
      </c>
      <c r="H18" s="55">
        <v>1.39514461</v>
      </c>
      <c r="I18" s="55">
        <v>0.90886526000000001</v>
      </c>
      <c r="J18" s="55"/>
      <c r="K18" s="55"/>
      <c r="L18" s="55"/>
      <c r="M18" s="55"/>
      <c r="N18" s="55"/>
      <c r="O18" s="55"/>
      <c r="P18" s="55"/>
      <c r="Q18" s="55"/>
      <c r="R18" s="55"/>
    </row>
    <row r="19" spans="1:18" x14ac:dyDescent="0.2">
      <c r="A19" s="55"/>
      <c r="B19" s="55"/>
      <c r="C19" s="55"/>
      <c r="D19" s="55" t="s">
        <v>17</v>
      </c>
      <c r="E19" s="55">
        <v>0.87809029000000005</v>
      </c>
      <c r="F19" s="55">
        <v>6.9520935399999999</v>
      </c>
      <c r="G19" s="55">
        <v>3.9150919100000001</v>
      </c>
      <c r="H19" s="55">
        <v>4.2949688799999999</v>
      </c>
      <c r="I19" s="55">
        <v>2.1706461899999998</v>
      </c>
      <c r="J19" s="55"/>
      <c r="K19" s="55"/>
      <c r="L19" s="55"/>
      <c r="M19" s="55"/>
      <c r="N19" s="55"/>
      <c r="O19" s="55"/>
      <c r="P19" s="55"/>
      <c r="Q19" s="55"/>
      <c r="R19" s="55"/>
    </row>
    <row r="20" spans="1:18" x14ac:dyDescent="0.2">
      <c r="A20" s="55"/>
      <c r="B20" s="55"/>
      <c r="C20" s="55"/>
      <c r="D20" s="55" t="s">
        <v>18</v>
      </c>
      <c r="E20" s="55">
        <v>0.35871159000000002</v>
      </c>
      <c r="F20" s="55">
        <v>1.92684955</v>
      </c>
      <c r="G20" s="55">
        <v>1.14278057</v>
      </c>
      <c r="H20" s="55">
        <v>1.10884099</v>
      </c>
      <c r="I20" s="55">
        <v>1.03726052</v>
      </c>
      <c r="J20" s="55"/>
      <c r="K20" s="55"/>
      <c r="L20" s="55"/>
      <c r="M20" s="55"/>
      <c r="N20" s="55"/>
      <c r="O20" s="55"/>
      <c r="P20" s="55"/>
      <c r="Q20" s="55"/>
      <c r="R20" s="55"/>
    </row>
    <row r="21" spans="1:18" x14ac:dyDescent="0.2">
      <c r="A21" s="55"/>
      <c r="B21" s="55"/>
      <c r="C21" s="55"/>
      <c r="D21" s="55" t="s">
        <v>20</v>
      </c>
      <c r="E21" s="55">
        <v>8.0082900099999996</v>
      </c>
      <c r="F21" s="55">
        <v>7.5894537599999996</v>
      </c>
      <c r="G21" s="55">
        <v>7.79887189</v>
      </c>
      <c r="H21" s="55">
        <v>0.29616196</v>
      </c>
      <c r="I21" s="55">
        <v>0.10605066</v>
      </c>
      <c r="J21" s="55"/>
      <c r="K21" s="55"/>
      <c r="L21" s="55"/>
      <c r="M21" s="55"/>
      <c r="N21" s="55"/>
      <c r="O21" s="55"/>
      <c r="P21" s="55"/>
      <c r="Q21" s="55"/>
      <c r="R21" s="55"/>
    </row>
    <row r="22" spans="1:18" x14ac:dyDescent="0.2">
      <c r="A22" s="55"/>
      <c r="B22" s="55"/>
      <c r="C22" s="55"/>
      <c r="D22" s="55" t="s">
        <v>21</v>
      </c>
      <c r="E22" s="55">
        <v>3.3193963499999999</v>
      </c>
      <c r="F22" s="55">
        <v>1.3997091100000001</v>
      </c>
      <c r="G22" s="55">
        <v>2.3595527299999999</v>
      </c>
      <c r="H22" s="55">
        <v>1.3574238599999999</v>
      </c>
      <c r="I22" s="55">
        <v>0.88369142000000001</v>
      </c>
      <c r="J22" s="55"/>
      <c r="K22" s="55"/>
      <c r="L22" s="55"/>
      <c r="M22" s="55"/>
      <c r="N22" s="55"/>
      <c r="O22" s="55"/>
      <c r="P22" s="55"/>
      <c r="Q22" s="55"/>
      <c r="R22" s="55"/>
    </row>
    <row r="23" spans="1:18" x14ac:dyDescent="0.2">
      <c r="A23" s="55"/>
      <c r="B23" s="55"/>
      <c r="C23" s="55"/>
      <c r="D23" s="55" t="s">
        <v>23</v>
      </c>
      <c r="E23" s="55">
        <v>1.91204138</v>
      </c>
      <c r="F23" s="55">
        <v>10.8110433</v>
      </c>
      <c r="G23" s="55">
        <v>6.3615423599999996</v>
      </c>
      <c r="H23" s="55">
        <v>6.29254464</v>
      </c>
      <c r="I23" s="55">
        <v>2.4948537599999998</v>
      </c>
      <c r="J23" s="55"/>
      <c r="K23" s="55"/>
      <c r="L23" s="55"/>
      <c r="M23" s="55"/>
      <c r="N23" s="55"/>
      <c r="O23" s="55"/>
      <c r="P23" s="55"/>
      <c r="Q23" s="55"/>
      <c r="R23" s="55"/>
    </row>
    <row r="24" spans="1:18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</row>
    <row r="25" spans="1:18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1:18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18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</row>
    <row r="28" spans="1:18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</row>
    <row r="29" spans="1:18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</row>
    <row r="30" spans="1:18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</row>
    <row r="31" spans="1:18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</row>
    <row r="32" spans="1:18" x14ac:dyDescent="0.2">
      <c r="A32" s="55"/>
      <c r="B32" s="55"/>
      <c r="C32" s="55"/>
      <c r="D32" s="55"/>
      <c r="E32" s="55"/>
      <c r="F32" s="55"/>
      <c r="G32" s="55"/>
      <c r="H32" s="55"/>
      <c r="I32" s="6" t="s">
        <v>5</v>
      </c>
      <c r="J32" s="9" t="s">
        <v>16</v>
      </c>
      <c r="K32" s="9" t="s">
        <v>20</v>
      </c>
      <c r="L32" s="55"/>
      <c r="M32" s="55"/>
      <c r="N32" s="55"/>
      <c r="O32" s="55"/>
      <c r="P32" s="55"/>
      <c r="Q32" s="55"/>
      <c r="R32" s="55"/>
    </row>
    <row r="33" spans="1:18" x14ac:dyDescent="0.2">
      <c r="A33" s="55"/>
      <c r="B33" s="55"/>
      <c r="C33" s="55"/>
      <c r="D33" s="55"/>
      <c r="E33" s="55"/>
      <c r="F33" s="55"/>
      <c r="G33" s="55"/>
      <c r="H33" s="55"/>
      <c r="I33" s="10">
        <v>2.8013009800000002</v>
      </c>
      <c r="J33" s="11">
        <v>1.2780050199999999</v>
      </c>
      <c r="K33" s="11">
        <v>8.0654274800000003</v>
      </c>
      <c r="L33" s="55"/>
      <c r="M33" s="55"/>
      <c r="N33" s="55"/>
      <c r="O33" s="55"/>
      <c r="P33" s="55"/>
      <c r="Q33" s="55"/>
      <c r="R33" s="55"/>
    </row>
    <row r="34" spans="1:18" x14ac:dyDescent="0.2">
      <c r="A34" s="55"/>
      <c r="B34" s="55"/>
      <c r="C34" s="55"/>
      <c r="D34" s="55"/>
      <c r="E34" s="55"/>
      <c r="F34" s="55"/>
      <c r="G34" s="55"/>
      <c r="H34" s="55"/>
      <c r="I34" s="10">
        <v>3.82349768</v>
      </c>
      <c r="J34" s="11">
        <v>1.46165872</v>
      </c>
      <c r="K34" s="11">
        <v>7.9511525499999998</v>
      </c>
      <c r="L34" s="55"/>
      <c r="M34" s="55"/>
      <c r="N34" s="55"/>
      <c r="O34" s="55"/>
      <c r="P34" s="55"/>
      <c r="Q34" s="55"/>
      <c r="R34" s="55"/>
    </row>
    <row r="35" spans="1:18" x14ac:dyDescent="0.2">
      <c r="A35" s="55"/>
      <c r="B35" s="55"/>
      <c r="C35" s="55"/>
      <c r="D35" s="55"/>
      <c r="E35" s="55"/>
      <c r="F35" s="55"/>
      <c r="G35" s="55"/>
      <c r="H35" s="55"/>
      <c r="I35" s="10">
        <v>2.8450253399999998</v>
      </c>
      <c r="J35" s="11">
        <v>4.3912433899999996</v>
      </c>
      <c r="K35" s="11">
        <v>6.4492594099999998</v>
      </c>
      <c r="L35" s="55"/>
      <c r="M35" s="55"/>
      <c r="N35" s="55"/>
      <c r="O35" s="55"/>
      <c r="P35" s="55"/>
      <c r="Q35" s="55"/>
      <c r="R35" s="55"/>
    </row>
    <row r="36" spans="1:18" x14ac:dyDescent="0.2">
      <c r="A36" s="55"/>
      <c r="B36" s="55"/>
      <c r="C36" s="55"/>
      <c r="D36" s="55"/>
      <c r="E36" s="55"/>
      <c r="F36" s="55"/>
      <c r="G36" s="55"/>
      <c r="H36" s="55"/>
      <c r="I36" s="10">
        <v>10.680531200000001</v>
      </c>
      <c r="J36" s="11">
        <v>2.2944852</v>
      </c>
      <c r="K36" s="11">
        <v>8.7296481099999994</v>
      </c>
      <c r="L36" s="55"/>
      <c r="M36" s="55"/>
      <c r="N36" s="55"/>
      <c r="O36" s="55"/>
      <c r="P36" s="55"/>
      <c r="Q36" s="55"/>
      <c r="R36" s="55"/>
    </row>
    <row r="37" spans="1:18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1:18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7" t="s">
        <v>19</v>
      </c>
      <c r="K39" s="57"/>
      <c r="L39" s="57"/>
      <c r="M39" s="57"/>
      <c r="N39" s="57"/>
      <c r="O39" s="57"/>
      <c r="P39" s="57"/>
      <c r="Q39" s="55"/>
      <c r="R39" s="55"/>
    </row>
    <row r="40" spans="1:18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7"/>
      <c r="K40" s="57"/>
      <c r="L40" s="57"/>
      <c r="M40" s="57"/>
      <c r="N40" s="57"/>
      <c r="O40" s="57"/>
      <c r="P40" s="57"/>
      <c r="Q40" s="55"/>
      <c r="R40" s="55"/>
    </row>
    <row r="41" spans="1:18" ht="17" thickBot="1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7" t="s">
        <v>22</v>
      </c>
      <c r="K41" s="57"/>
      <c r="L41" s="57"/>
      <c r="M41" s="57"/>
      <c r="N41" s="57"/>
      <c r="O41" s="57"/>
      <c r="P41" s="57"/>
      <c r="Q41" s="55"/>
      <c r="R41" s="55"/>
    </row>
    <row r="42" spans="1:18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8" t="s">
        <v>24</v>
      </c>
      <c r="K42" s="58" t="s">
        <v>25</v>
      </c>
      <c r="L42" s="58" t="s">
        <v>26</v>
      </c>
      <c r="M42" s="58" t="s">
        <v>27</v>
      </c>
      <c r="N42" s="58" t="s">
        <v>28</v>
      </c>
      <c r="O42" s="57"/>
      <c r="P42" s="57"/>
      <c r="Q42" s="55"/>
      <c r="R42" s="55"/>
    </row>
    <row r="43" spans="1:18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7" t="s">
        <v>5</v>
      </c>
      <c r="K43" s="57">
        <v>4</v>
      </c>
      <c r="L43" s="57">
        <v>20.1503552</v>
      </c>
      <c r="M43" s="57">
        <v>5.0375888099999999</v>
      </c>
      <c r="N43" s="57">
        <v>14.3750447</v>
      </c>
      <c r="O43" s="57"/>
      <c r="P43" s="57"/>
      <c r="Q43" s="55"/>
      <c r="R43" s="55"/>
    </row>
    <row r="44" spans="1:18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7" t="s">
        <v>16</v>
      </c>
      <c r="K44" s="57">
        <v>4</v>
      </c>
      <c r="L44" s="57">
        <v>9.4253923299999993</v>
      </c>
      <c r="M44" s="57">
        <v>2.3563480800000001</v>
      </c>
      <c r="N44" s="57">
        <v>2.0359729199999999</v>
      </c>
      <c r="O44" s="57"/>
      <c r="P44" s="57"/>
      <c r="Q44" s="55"/>
      <c r="R44" s="55"/>
    </row>
    <row r="45" spans="1:18" ht="17" thickBot="1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9" t="s">
        <v>20</v>
      </c>
      <c r="K45" s="59">
        <v>4</v>
      </c>
      <c r="L45" s="59">
        <v>31.195487499999999</v>
      </c>
      <c r="M45" s="59">
        <v>7.79887189</v>
      </c>
      <c r="N45" s="59">
        <v>0.92734649999999996</v>
      </c>
      <c r="O45" s="57"/>
      <c r="P45" s="57"/>
      <c r="Q45" s="55"/>
      <c r="R45" s="55"/>
    </row>
    <row r="46" spans="1:18" x14ac:dyDescent="0.2">
      <c r="A46" s="55"/>
      <c r="B46" s="55"/>
      <c r="C46" s="55"/>
      <c r="D46" s="55"/>
      <c r="E46" s="55"/>
      <c r="F46" s="55"/>
      <c r="G46" s="55"/>
      <c r="H46" s="55"/>
      <c r="I46" s="55"/>
      <c r="J46" s="57"/>
      <c r="K46" s="57"/>
      <c r="L46" s="57"/>
      <c r="M46" s="57"/>
      <c r="N46" s="57"/>
      <c r="O46" s="57"/>
      <c r="P46" s="57"/>
      <c r="Q46" s="55"/>
      <c r="R46" s="55"/>
    </row>
    <row r="47" spans="1:18" x14ac:dyDescent="0.2">
      <c r="A47" s="55"/>
      <c r="B47" s="55"/>
      <c r="C47" s="55"/>
      <c r="D47" s="55"/>
      <c r="E47" s="55"/>
      <c r="F47" s="55"/>
      <c r="G47" s="55"/>
      <c r="H47" s="55"/>
      <c r="I47" s="55"/>
      <c r="J47" s="57"/>
      <c r="K47" s="57"/>
      <c r="L47" s="57"/>
      <c r="M47" s="57"/>
      <c r="N47" s="57"/>
      <c r="O47" s="57"/>
      <c r="P47" s="57"/>
      <c r="Q47" s="55"/>
      <c r="R47" s="55"/>
    </row>
    <row r="48" spans="1:18" ht="17" thickBot="1" x14ac:dyDescent="0.25">
      <c r="A48" s="55"/>
      <c r="B48" s="55"/>
      <c r="C48" s="55"/>
      <c r="D48" s="55"/>
      <c r="E48" s="55"/>
      <c r="F48" s="55"/>
      <c r="G48" s="55"/>
      <c r="H48" s="55"/>
      <c r="I48" s="55"/>
      <c r="J48" s="57" t="s">
        <v>31</v>
      </c>
      <c r="K48" s="57"/>
      <c r="L48" s="57"/>
      <c r="M48" s="57"/>
      <c r="N48" s="57"/>
      <c r="O48" s="57"/>
      <c r="P48" s="57"/>
      <c r="Q48" s="55"/>
      <c r="R48" s="55"/>
    </row>
    <row r="49" spans="1:18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8" t="s">
        <v>32</v>
      </c>
      <c r="K49" s="58" t="s">
        <v>33</v>
      </c>
      <c r="L49" s="58" t="s">
        <v>34</v>
      </c>
      <c r="M49" s="58" t="s">
        <v>35</v>
      </c>
      <c r="N49" s="58" t="s">
        <v>1</v>
      </c>
      <c r="O49" s="58" t="s">
        <v>36</v>
      </c>
      <c r="P49" s="58" t="s">
        <v>37</v>
      </c>
      <c r="Q49" s="55"/>
      <c r="R49" s="55"/>
    </row>
    <row r="50" spans="1:18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7" t="s">
        <v>38</v>
      </c>
      <c r="K50" s="57">
        <v>59.246401900000002</v>
      </c>
      <c r="L50" s="57">
        <v>2</v>
      </c>
      <c r="M50" s="57">
        <v>29.623201000000002</v>
      </c>
      <c r="N50" s="57">
        <v>5.1256048200000004</v>
      </c>
      <c r="O50" s="57">
        <v>3.2661049999999997E-2</v>
      </c>
      <c r="P50" s="57">
        <v>4.25649473</v>
      </c>
      <c r="Q50" s="55"/>
      <c r="R50" s="55"/>
    </row>
    <row r="51" spans="1:18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7" t="s">
        <v>39</v>
      </c>
      <c r="K51" s="57">
        <v>52.015092500000002</v>
      </c>
      <c r="L51" s="57">
        <v>9</v>
      </c>
      <c r="M51" s="57">
        <v>5.7794547200000004</v>
      </c>
      <c r="N51" s="57"/>
      <c r="O51" s="57"/>
      <c r="P51" s="57"/>
      <c r="Q51" s="55"/>
      <c r="R51" s="55"/>
    </row>
    <row r="52" spans="1:18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7"/>
      <c r="K52" s="57"/>
      <c r="L52" s="57"/>
      <c r="M52" s="57"/>
      <c r="N52" s="57"/>
      <c r="O52" s="57"/>
      <c r="P52" s="57"/>
      <c r="Q52" s="55"/>
      <c r="R52" s="55"/>
    </row>
    <row r="53" spans="1:18" ht="17" thickBot="1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9" t="s">
        <v>40</v>
      </c>
      <c r="K53" s="59">
        <v>111.261494</v>
      </c>
      <c r="L53" s="59">
        <v>11</v>
      </c>
      <c r="M53" s="59"/>
      <c r="N53" s="59"/>
      <c r="O53" s="59"/>
      <c r="P53" s="59"/>
      <c r="Q53" s="55"/>
      <c r="R53" s="55"/>
    </row>
    <row r="54" spans="1:18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</row>
    <row r="55" spans="1:18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</row>
    <row r="56" spans="1:18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1:18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 t="s">
        <v>123</v>
      </c>
      <c r="K57" s="55"/>
      <c r="L57" s="55"/>
      <c r="M57" s="55"/>
      <c r="N57" s="55"/>
      <c r="O57" s="55"/>
      <c r="P57" s="55"/>
      <c r="Q57" s="55"/>
      <c r="R57" s="55"/>
    </row>
    <row r="58" spans="1:18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 t="s">
        <v>54</v>
      </c>
      <c r="K58" s="55">
        <v>0.23379185999999999</v>
      </c>
      <c r="L58" s="55"/>
      <c r="M58" s="55"/>
      <c r="N58" s="55"/>
      <c r="O58" s="55"/>
      <c r="P58" s="55"/>
      <c r="Q58" s="55"/>
      <c r="R58" s="55"/>
    </row>
    <row r="59" spans="1:18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 t="s">
        <v>55</v>
      </c>
      <c r="K59" s="55">
        <v>7.3110999999999998E-4</v>
      </c>
      <c r="L59" s="55"/>
      <c r="M59" s="55"/>
      <c r="N59" s="55"/>
      <c r="O59" s="55"/>
      <c r="P59" s="55"/>
      <c r="Q59" s="55"/>
      <c r="R59" s="55"/>
    </row>
    <row r="60" spans="1:18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 t="s">
        <v>56</v>
      </c>
      <c r="K60" s="55">
        <v>0.20771809999999999</v>
      </c>
      <c r="L60" s="55"/>
      <c r="M60" s="55"/>
      <c r="N60" s="55"/>
      <c r="O60" s="55"/>
      <c r="P60" s="55"/>
      <c r="Q60" s="55"/>
      <c r="R60" s="55"/>
    </row>
  </sheetData>
  <mergeCells count="2">
    <mergeCell ref="E2:F2"/>
    <mergeCell ref="G2:H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7F83-CB5F-2347-9DBD-7C080D56B7A9}">
  <dimension ref="H1:Y71"/>
  <sheetViews>
    <sheetView topLeftCell="H1" workbookViewId="0">
      <selection activeCell="H12" sqref="H12"/>
    </sheetView>
  </sheetViews>
  <sheetFormatPr baseColWidth="10" defaultRowHeight="16" x14ac:dyDescent="0.2"/>
  <cols>
    <col min="21" max="21" width="12.1640625" bestFit="1" customWidth="1"/>
    <col min="24" max="24" width="12.1640625" bestFit="1" customWidth="1"/>
  </cols>
  <sheetData>
    <row r="1" spans="8:17" x14ac:dyDescent="0.2">
      <c r="H1" t="s">
        <v>4</v>
      </c>
    </row>
    <row r="2" spans="8:17" x14ac:dyDescent="0.2">
      <c r="I2" s="1" t="s">
        <v>5</v>
      </c>
      <c r="J2" s="1"/>
      <c r="K2" s="1"/>
      <c r="O2" t="s">
        <v>27</v>
      </c>
      <c r="P2" t="s">
        <v>166</v>
      </c>
      <c r="Q2" t="s">
        <v>0</v>
      </c>
    </row>
    <row r="3" spans="8:17" x14ac:dyDescent="0.2">
      <c r="I3" s="1" t="s">
        <v>12</v>
      </c>
      <c r="J3" s="1">
        <v>20.9789926433067</v>
      </c>
      <c r="K3" s="1">
        <v>26.07554497394041</v>
      </c>
      <c r="N3" t="s">
        <v>5</v>
      </c>
      <c r="O3">
        <f>AVERAGE(J13:K13,J23:K23)</f>
        <v>17.155199034720525</v>
      </c>
      <c r="P3">
        <f>STDEV(J13:K13,J23:K23)</f>
        <v>1.7605057367646808</v>
      </c>
      <c r="Q3">
        <f>P3/SQRT(O3)</f>
        <v>0.42504955324474486</v>
      </c>
    </row>
    <row r="4" spans="8:17" x14ac:dyDescent="0.2">
      <c r="I4" s="1" t="s">
        <v>14</v>
      </c>
      <c r="J4" s="1">
        <v>15.766882205335518</v>
      </c>
      <c r="K4" s="1">
        <v>12.440361467901679</v>
      </c>
      <c r="N4" t="s">
        <v>12</v>
      </c>
      <c r="O4">
        <f>AVERAGE(J3:K3,J14:K14,J24:K24)</f>
        <v>18.484112693644793</v>
      </c>
      <c r="P4">
        <f>STDEV(J3:K3,J14:K14,J24:K24)</f>
        <v>4.8343581664317448</v>
      </c>
      <c r="Q4">
        <f t="shared" ref="Q4:Q11" si="0">P4/SQRT(O4)</f>
        <v>1.1244483702106765</v>
      </c>
    </row>
    <row r="5" spans="8:17" x14ac:dyDescent="0.2">
      <c r="H5">
        <v>805</v>
      </c>
      <c r="I5" s="1" t="s">
        <v>16</v>
      </c>
      <c r="J5" s="1">
        <v>7.9133496287951823</v>
      </c>
      <c r="K5" s="1">
        <v>6.0362581236872952</v>
      </c>
      <c r="N5" t="s">
        <v>14</v>
      </c>
      <c r="O5">
        <f>AVERAGE(J4:K4,J15:K15,J25:K25)</f>
        <v>17.212970720751812</v>
      </c>
      <c r="P5">
        <f>STDEV(J4:K4,J15:K15,J25:K25)</f>
        <v>3.9493132159599131</v>
      </c>
      <c r="Q5">
        <f t="shared" si="0"/>
        <v>0.95190512170962926</v>
      </c>
    </row>
    <row r="6" spans="8:17" x14ac:dyDescent="0.2">
      <c r="I6" s="1" t="s">
        <v>17</v>
      </c>
      <c r="J6" s="1">
        <v>5.3792368023520956</v>
      </c>
      <c r="K6" s="1">
        <v>5.6434347737753576</v>
      </c>
      <c r="N6" t="s">
        <v>16</v>
      </c>
      <c r="O6">
        <f>AVERAGE(J5:K5,J16:K16,J26:K26)</f>
        <v>4.477000000816826</v>
      </c>
      <c r="P6">
        <f>STDEV(J5:K5,J16:K16,J26:K26)</f>
        <v>2.63184455406018</v>
      </c>
      <c r="Q6">
        <f t="shared" si="0"/>
        <v>1.243846210893059</v>
      </c>
    </row>
    <row r="7" spans="8:17" x14ac:dyDescent="0.2">
      <c r="I7" s="1" t="s">
        <v>18</v>
      </c>
      <c r="J7" s="1">
        <v>3.1746851072529512</v>
      </c>
      <c r="K7" s="1">
        <v>2.5695121963475676</v>
      </c>
      <c r="N7" t="s">
        <v>17</v>
      </c>
      <c r="O7">
        <f>AVERAGE(J6:K6,J17:K17,J27:K27)</f>
        <v>3.9897182897643737</v>
      </c>
      <c r="P7">
        <f>STDEV(J6:K6,J17:K17,J27:K27)</f>
        <v>1.2747465822162787</v>
      </c>
      <c r="Q7">
        <f t="shared" si="0"/>
        <v>0.63819403463020996</v>
      </c>
    </row>
    <row r="8" spans="8:17" x14ac:dyDescent="0.2">
      <c r="I8" s="1" t="s">
        <v>20</v>
      </c>
      <c r="J8" s="1">
        <v>18.36883850506922</v>
      </c>
      <c r="K8" s="1">
        <v>13.689335379548844</v>
      </c>
      <c r="N8" t="s">
        <v>18</v>
      </c>
      <c r="O8">
        <f>AVERAGE(J7:K7,J28:K28)</f>
        <v>2.3893603181487215</v>
      </c>
      <c r="P8">
        <f>STDEV(J7:K7,J28:K28)</f>
        <v>0.61283530622563964</v>
      </c>
      <c r="Q8">
        <f t="shared" si="0"/>
        <v>0.39646326593129588</v>
      </c>
    </row>
    <row r="9" spans="8:17" x14ac:dyDescent="0.2">
      <c r="I9" s="1" t="s">
        <v>21</v>
      </c>
      <c r="J9" s="1">
        <v>6.8416390848075999</v>
      </c>
      <c r="K9" s="1">
        <v>6.9209975786157161</v>
      </c>
      <c r="N9" t="s">
        <v>20</v>
      </c>
      <c r="O9">
        <f>AVERAGE(J8:K8,J18:K18,J29:K29)</f>
        <v>13.154542275177596</v>
      </c>
      <c r="P9">
        <f>STDEV(J8:K8,J18:K18,J29:K29)</f>
        <v>2.9191035926675344</v>
      </c>
      <c r="Q9">
        <f t="shared" si="0"/>
        <v>0.8048438631178908</v>
      </c>
    </row>
    <row r="10" spans="8:17" x14ac:dyDescent="0.2">
      <c r="I10" s="1" t="s">
        <v>23</v>
      </c>
      <c r="J10" s="1">
        <v>5.1225245732430906</v>
      </c>
      <c r="K10" s="1">
        <v>2.8751734662409718</v>
      </c>
      <c r="N10" t="s">
        <v>21</v>
      </c>
      <c r="O10">
        <f>AVERAGE(J9:K9,J19:K19,J30:K30)</f>
        <v>8.5293558352913106</v>
      </c>
      <c r="P10">
        <f>STDEV(J9:K9,J19:K19,J30:K30)</f>
        <v>3.5076920930131692</v>
      </c>
      <c r="Q10">
        <f t="shared" si="0"/>
        <v>1.2010562492009835</v>
      </c>
    </row>
    <row r="11" spans="8:17" x14ac:dyDescent="0.2">
      <c r="I11" s="1" t="s">
        <v>174</v>
      </c>
      <c r="J11" s="68">
        <v>0.874</v>
      </c>
      <c r="K11" s="68">
        <v>1.1439999999999999</v>
      </c>
      <c r="N11" t="s">
        <v>23</v>
      </c>
      <c r="O11">
        <f>AVERAGE(J10:K10,J20:K20,J31:K31)</f>
        <v>4.6970884294384652</v>
      </c>
      <c r="P11">
        <f>STDEV(J10:K10,J20:K20,J31:K31)</f>
        <v>2.2377666810797243</v>
      </c>
      <c r="Q11">
        <f t="shared" si="0"/>
        <v>1.0325246651263595</v>
      </c>
    </row>
    <row r="13" spans="8:17" x14ac:dyDescent="0.2">
      <c r="I13" s="1" t="s">
        <v>5</v>
      </c>
      <c r="J13" s="1">
        <v>16.991808419159991</v>
      </c>
      <c r="K13" s="1">
        <v>19.39636630995874</v>
      </c>
    </row>
    <row r="14" spans="8:17" x14ac:dyDescent="0.2">
      <c r="I14" s="1" t="s">
        <v>12</v>
      </c>
      <c r="J14" s="1">
        <v>19.958259390198535</v>
      </c>
      <c r="K14" s="1">
        <v>16.247513031495778</v>
      </c>
    </row>
    <row r="15" spans="8:17" x14ac:dyDescent="0.2">
      <c r="I15" s="1" t="s">
        <v>14</v>
      </c>
      <c r="J15" s="1">
        <v>23.433556128642604</v>
      </c>
      <c r="K15" s="1">
        <v>17.933298938985441</v>
      </c>
    </row>
    <row r="16" spans="8:17" x14ac:dyDescent="0.2">
      <c r="H16">
        <v>819</v>
      </c>
      <c r="I16" s="1" t="s">
        <v>16</v>
      </c>
      <c r="J16" s="1">
        <v>4.8206827872982148</v>
      </c>
      <c r="K16" s="1">
        <v>5.3747047315538721</v>
      </c>
    </row>
    <row r="17" spans="8:21" x14ac:dyDescent="0.2">
      <c r="I17" s="1" t="s">
        <v>17</v>
      </c>
      <c r="J17" s="1">
        <v>3.219600088301676</v>
      </c>
      <c r="K17" s="1">
        <v>2.3909111197713435</v>
      </c>
    </row>
    <row r="18" spans="8:21" x14ac:dyDescent="0.2">
      <c r="I18" s="1" t="s">
        <v>20</v>
      </c>
      <c r="J18" s="1">
        <v>10.808043640798035</v>
      </c>
      <c r="K18" s="1">
        <v>11.78675352199129</v>
      </c>
      <c r="N18" s="1" t="s">
        <v>5</v>
      </c>
      <c r="O18" s="1" t="s">
        <v>16</v>
      </c>
      <c r="P18" s="1" t="s">
        <v>20</v>
      </c>
      <c r="Q18" s="1" t="s">
        <v>174</v>
      </c>
    </row>
    <row r="19" spans="8:21" x14ac:dyDescent="0.2">
      <c r="I19" s="1" t="s">
        <v>21</v>
      </c>
      <c r="J19" s="1">
        <v>6.2408498414022189</v>
      </c>
      <c r="K19" s="1">
        <v>5.6451366332763966</v>
      </c>
      <c r="N19" s="1">
        <v>16.991808419159991</v>
      </c>
      <c r="O19" s="1">
        <v>7.9133496287951823</v>
      </c>
      <c r="P19" s="1">
        <v>18.36883850506922</v>
      </c>
      <c r="Q19" s="68">
        <v>0.874</v>
      </c>
      <c r="R19" s="56"/>
    </row>
    <row r="20" spans="8:21" x14ac:dyDescent="0.2">
      <c r="I20" s="1" t="s">
        <v>23</v>
      </c>
      <c r="J20" s="1">
        <v>3.2568629232056869</v>
      </c>
      <c r="K20" s="1">
        <v>2.6538447951191833</v>
      </c>
      <c r="N20" s="1">
        <v>19.39636630995874</v>
      </c>
      <c r="O20" s="1">
        <v>6.0362581236872952</v>
      </c>
      <c r="P20" s="1">
        <v>13.689335379548844</v>
      </c>
      <c r="Q20" s="68">
        <v>1.1439999999999999</v>
      </c>
      <c r="R20" s="56"/>
    </row>
    <row r="21" spans="8:21" x14ac:dyDescent="0.2">
      <c r="I21" s="1" t="s">
        <v>174</v>
      </c>
      <c r="J21" s="68">
        <v>0.995</v>
      </c>
      <c r="K21" s="68">
        <v>1.0049999999999999</v>
      </c>
      <c r="N21" s="1">
        <v>15.094049443035807</v>
      </c>
      <c r="O21" s="1">
        <v>4.8206827872982148</v>
      </c>
      <c r="P21" s="1">
        <v>10.808043640798035</v>
      </c>
      <c r="Q21" s="68">
        <v>0.995</v>
      </c>
    </row>
    <row r="22" spans="8:21" x14ac:dyDescent="0.2">
      <c r="N22" s="1">
        <v>17.138571966727564</v>
      </c>
      <c r="O22" s="1">
        <v>5.3747047315538721</v>
      </c>
      <c r="P22" s="1">
        <v>11.78675352199129</v>
      </c>
      <c r="Q22" s="68">
        <v>1.0049999999999999</v>
      </c>
    </row>
    <row r="23" spans="8:21" x14ac:dyDescent="0.2">
      <c r="I23" t="s">
        <v>5</v>
      </c>
      <c r="J23">
        <v>15.094049443035807</v>
      </c>
      <c r="K23">
        <v>17.138571966727564</v>
      </c>
      <c r="N23" s="1"/>
      <c r="O23" s="1">
        <v>1.2605291664204787</v>
      </c>
      <c r="P23" s="1">
        <v>10.451343465425175</v>
      </c>
      <c r="Q23" s="1">
        <v>0.99189340972806628</v>
      </c>
      <c r="U23" t="s">
        <v>175</v>
      </c>
    </row>
    <row r="24" spans="8:21" x14ac:dyDescent="0.2">
      <c r="I24" t="s">
        <v>12</v>
      </c>
      <c r="J24">
        <v>14.908038036744541</v>
      </c>
      <c r="K24">
        <v>12.736328086182816</v>
      </c>
      <c r="N24" s="1"/>
      <c r="O24" s="1">
        <v>1.456475567145912</v>
      </c>
      <c r="P24" s="1">
        <v>13.822939138233011</v>
      </c>
      <c r="Q24" s="1">
        <v>1.0081728441709843</v>
      </c>
      <c r="T24" t="s">
        <v>5</v>
      </c>
      <c r="U24">
        <f>TTEST(N19:N22,Q19:Q24,2,2)</f>
        <v>1.2807304755510794E-8</v>
      </c>
    </row>
    <row r="25" spans="8:21" x14ac:dyDescent="0.2">
      <c r="I25" t="s">
        <v>14</v>
      </c>
      <c r="J25">
        <v>19.46347626652101</v>
      </c>
      <c r="K25">
        <v>14.240249317124617</v>
      </c>
      <c r="T25" t="s">
        <v>16</v>
      </c>
      <c r="U25">
        <f>TTEST(O19:O24,Q19:Q24,2,2)</f>
        <v>8.996984145707038E-3</v>
      </c>
    </row>
    <row r="26" spans="8:21" x14ac:dyDescent="0.2">
      <c r="H26">
        <v>1027</v>
      </c>
      <c r="I26" t="s">
        <v>16</v>
      </c>
      <c r="J26">
        <v>1.2605291664204787</v>
      </c>
      <c r="K26">
        <v>1.456475567145912</v>
      </c>
      <c r="N26" s="1" t="s">
        <v>12</v>
      </c>
      <c r="O26" s="1" t="s">
        <v>17</v>
      </c>
      <c r="P26" s="1" t="s">
        <v>21</v>
      </c>
      <c r="T26" t="s">
        <v>20</v>
      </c>
      <c r="U26">
        <f>TTEST(P19:P24,Q19:Q24,2,2)</f>
        <v>1.3346173670633997E-6</v>
      </c>
    </row>
    <row r="27" spans="8:21" x14ac:dyDescent="0.2">
      <c r="I27" t="s">
        <v>17</v>
      </c>
      <c r="J27">
        <v>3.44916584726414</v>
      </c>
      <c r="K27">
        <v>3.8559611071216313</v>
      </c>
      <c r="N27" s="1">
        <v>20.9789926433067</v>
      </c>
      <c r="O27" s="1">
        <v>5.3792368023520956</v>
      </c>
      <c r="P27" s="1">
        <v>6.8416390848075999</v>
      </c>
    </row>
    <row r="28" spans="8:21" x14ac:dyDescent="0.2">
      <c r="I28" t="s">
        <v>18</v>
      </c>
      <c r="J28">
        <v>1.8309945539031245</v>
      </c>
      <c r="K28">
        <v>1.9822494150912433</v>
      </c>
      <c r="N28" s="1">
        <v>26.07554497394041</v>
      </c>
      <c r="O28" s="1">
        <v>5.6434347737753576</v>
      </c>
      <c r="P28" s="1">
        <v>6.9209975786157161</v>
      </c>
    </row>
    <row r="29" spans="8:21" x14ac:dyDescent="0.2">
      <c r="I29" t="s">
        <v>20</v>
      </c>
      <c r="J29">
        <v>10.451343465425175</v>
      </c>
      <c r="K29">
        <v>13.822939138233011</v>
      </c>
      <c r="N29" s="1">
        <v>19.958259390198535</v>
      </c>
      <c r="O29" s="1">
        <v>3.219600088301676</v>
      </c>
      <c r="P29" s="1">
        <v>6.2408498414022189</v>
      </c>
    </row>
    <row r="30" spans="8:21" x14ac:dyDescent="0.2">
      <c r="I30" t="s">
        <v>21</v>
      </c>
      <c r="J30">
        <v>14.589686720863693</v>
      </c>
      <c r="K30">
        <v>10.937825152782247</v>
      </c>
      <c r="N30" s="1">
        <v>16.247513031495778</v>
      </c>
      <c r="O30" s="1">
        <v>2.3909111197713435</v>
      </c>
      <c r="P30" s="1">
        <v>5.6451366332763966</v>
      </c>
    </row>
    <row r="31" spans="8:21" x14ac:dyDescent="0.2">
      <c r="I31" t="s">
        <v>23</v>
      </c>
      <c r="J31">
        <v>8.4373678437800042</v>
      </c>
      <c r="K31">
        <v>5.8367569750418511</v>
      </c>
      <c r="N31" s="1">
        <v>14.908038036744541</v>
      </c>
      <c r="O31" s="1">
        <v>3.44916584726414</v>
      </c>
      <c r="P31" s="1">
        <v>14.589686720863693</v>
      </c>
    </row>
    <row r="32" spans="8:21" x14ac:dyDescent="0.2">
      <c r="I32" t="s">
        <v>174</v>
      </c>
      <c r="J32">
        <v>0.99189340972806628</v>
      </c>
      <c r="K32">
        <v>1.0081728441709843</v>
      </c>
      <c r="N32" s="1">
        <v>12.736328086182816</v>
      </c>
      <c r="O32" s="1">
        <v>3.8559611071216313</v>
      </c>
      <c r="P32" s="1">
        <v>10.937825152782247</v>
      </c>
    </row>
    <row r="35" spans="14:25" x14ac:dyDescent="0.2">
      <c r="N35" s="69" t="s">
        <v>19</v>
      </c>
      <c r="O35" s="69"/>
      <c r="P35" s="69"/>
      <c r="Q35" s="69"/>
      <c r="R35" s="69"/>
      <c r="S35" s="69"/>
      <c r="T35" s="69"/>
    </row>
    <row r="36" spans="14:25" x14ac:dyDescent="0.2">
      <c r="N36" s="69"/>
      <c r="O36" s="69"/>
      <c r="P36" s="69"/>
      <c r="Q36" s="69"/>
      <c r="R36" s="69"/>
      <c r="S36" s="69"/>
      <c r="T36" s="69"/>
    </row>
    <row r="37" spans="14:25" ht="17" thickBot="1" x14ac:dyDescent="0.25">
      <c r="N37" s="69" t="s">
        <v>22</v>
      </c>
      <c r="O37" s="69"/>
      <c r="P37" s="69"/>
      <c r="Q37" s="69"/>
      <c r="R37" s="69"/>
      <c r="S37" s="69"/>
      <c r="T37" s="69"/>
    </row>
    <row r="38" spans="14:25" x14ac:dyDescent="0.2">
      <c r="N38" s="70" t="s">
        <v>24</v>
      </c>
      <c r="O38" s="70" t="s">
        <v>25</v>
      </c>
      <c r="P38" s="70" t="s">
        <v>26</v>
      </c>
      <c r="Q38" s="70" t="s">
        <v>27</v>
      </c>
      <c r="R38" s="70" t="s">
        <v>28</v>
      </c>
      <c r="S38" s="69"/>
      <c r="T38" s="69"/>
      <c r="W38" s="29" t="s">
        <v>52</v>
      </c>
      <c r="X38" s="29"/>
      <c r="Y38" s="1"/>
    </row>
    <row r="39" spans="14:25" x14ac:dyDescent="0.2">
      <c r="N39" s="69" t="s">
        <v>5</v>
      </c>
      <c r="O39" s="69">
        <v>4</v>
      </c>
      <c r="P39" s="69">
        <v>68.620796138882099</v>
      </c>
      <c r="Q39" s="69">
        <v>17.155199034720525</v>
      </c>
      <c r="R39" s="69">
        <v>3.0993804491813517</v>
      </c>
      <c r="S39" s="69"/>
      <c r="T39" s="69"/>
      <c r="W39" s="29"/>
      <c r="X39" s="29" t="s">
        <v>53</v>
      </c>
      <c r="Y39" s="1"/>
    </row>
    <row r="40" spans="14:25" x14ac:dyDescent="0.2">
      <c r="N40" s="69" t="s">
        <v>16</v>
      </c>
      <c r="O40" s="69">
        <v>6</v>
      </c>
      <c r="P40" s="69">
        <v>26.862000004900956</v>
      </c>
      <c r="Q40" s="69">
        <v>4.477000000816826</v>
      </c>
      <c r="R40" s="69">
        <v>6.9266057567362278</v>
      </c>
      <c r="S40" s="69"/>
      <c r="T40" s="69"/>
      <c r="W40" s="71" t="s">
        <v>54</v>
      </c>
      <c r="X40" s="29">
        <f>TTEST(N19:N22,O19:O24,2,2)</f>
        <v>3.1179733721794341E-5</v>
      </c>
      <c r="Y40" s="1"/>
    </row>
    <row r="41" spans="14:25" ht="17" thickBot="1" x14ac:dyDescent="0.25">
      <c r="N41" s="72" t="s">
        <v>20</v>
      </c>
      <c r="O41" s="72">
        <v>6</v>
      </c>
      <c r="P41" s="72">
        <v>78.92725365106557</v>
      </c>
      <c r="Q41" s="72">
        <v>13.154542275177596</v>
      </c>
      <c r="R41" s="72">
        <v>8.5211657847245075</v>
      </c>
      <c r="S41" s="69"/>
      <c r="T41" s="69"/>
      <c r="W41" s="29" t="s">
        <v>55</v>
      </c>
      <c r="X41" s="29">
        <f>TTEST(O19:O24,P19:P24,2,2)</f>
        <v>2.9800964252664285E-4</v>
      </c>
      <c r="Y41" s="1"/>
    </row>
    <row r="42" spans="14:25" x14ac:dyDescent="0.2">
      <c r="N42" s="69"/>
      <c r="O42" s="69"/>
      <c r="P42" s="69"/>
      <c r="Q42" s="69"/>
      <c r="R42" s="69"/>
      <c r="S42" s="69"/>
      <c r="T42" s="69"/>
      <c r="W42" s="29" t="s">
        <v>56</v>
      </c>
      <c r="X42" s="29">
        <f>TTEST(N19:N22,P19:P24,2,2)</f>
        <v>4.0995710839773415E-2</v>
      </c>
      <c r="Y42" s="1"/>
    </row>
    <row r="43" spans="14:25" x14ac:dyDescent="0.2">
      <c r="N43" s="69"/>
      <c r="O43" s="69"/>
      <c r="P43" s="69"/>
      <c r="Q43" s="69"/>
      <c r="R43" s="69"/>
      <c r="S43" s="69"/>
      <c r="T43" s="69"/>
    </row>
    <row r="44" spans="14:25" ht="17" thickBot="1" x14ac:dyDescent="0.25">
      <c r="N44" s="69" t="s">
        <v>31</v>
      </c>
      <c r="O44" s="69"/>
      <c r="P44" s="69"/>
      <c r="Q44" s="69"/>
      <c r="R44" s="69"/>
      <c r="S44" s="69"/>
      <c r="T44" s="69"/>
    </row>
    <row r="45" spans="14:25" x14ac:dyDescent="0.2">
      <c r="N45" s="70" t="s">
        <v>32</v>
      </c>
      <c r="O45" s="70" t="s">
        <v>33</v>
      </c>
      <c r="P45" s="70" t="s">
        <v>34</v>
      </c>
      <c r="Q45" s="70" t="s">
        <v>35</v>
      </c>
      <c r="R45" s="70" t="s">
        <v>1</v>
      </c>
      <c r="S45" s="70" t="s">
        <v>36</v>
      </c>
      <c r="T45" s="70" t="s">
        <v>37</v>
      </c>
    </row>
    <row r="46" spans="14:25" x14ac:dyDescent="0.2">
      <c r="N46" s="69" t="s">
        <v>38</v>
      </c>
      <c r="O46" s="69">
        <v>434.53739270389588</v>
      </c>
      <c r="P46" s="69">
        <v>2</v>
      </c>
      <c r="Q46" s="69">
        <v>217.26869635194794</v>
      </c>
      <c r="R46" s="69">
        <v>32.63913798056651</v>
      </c>
      <c r="S46" s="69">
        <v>8.5499515188421549E-6</v>
      </c>
      <c r="T46" s="69">
        <v>3.8055652529780568</v>
      </c>
    </row>
    <row r="47" spans="14:25" x14ac:dyDescent="0.2">
      <c r="N47" s="69" t="s">
        <v>39</v>
      </c>
      <c r="O47" s="69">
        <v>86.53699905484757</v>
      </c>
      <c r="P47" s="69">
        <v>13</v>
      </c>
      <c r="Q47" s="69">
        <v>6.6566922349882747</v>
      </c>
      <c r="R47" s="69"/>
      <c r="S47" s="69"/>
      <c r="T47" s="69"/>
    </row>
    <row r="48" spans="14:25" x14ac:dyDescent="0.2">
      <c r="N48" s="69"/>
      <c r="O48" s="69"/>
      <c r="P48" s="69"/>
      <c r="Q48" s="69"/>
      <c r="R48" s="69"/>
      <c r="S48" s="69"/>
      <c r="T48" s="69"/>
    </row>
    <row r="49" spans="14:25" ht="17" thickBot="1" x14ac:dyDescent="0.25">
      <c r="N49" s="72" t="s">
        <v>40</v>
      </c>
      <c r="O49" s="72">
        <v>521.07439175874345</v>
      </c>
      <c r="P49" s="72">
        <v>15</v>
      </c>
      <c r="Q49" s="72"/>
      <c r="R49" s="72"/>
      <c r="S49" s="72"/>
      <c r="T49" s="72"/>
    </row>
    <row r="57" spans="14:25" x14ac:dyDescent="0.2">
      <c r="N57" s="60" t="s">
        <v>19</v>
      </c>
      <c r="O57" s="60"/>
      <c r="P57" s="60"/>
      <c r="Q57" s="60"/>
      <c r="R57" s="60"/>
      <c r="S57" s="60"/>
      <c r="T57" s="60"/>
    </row>
    <row r="58" spans="14:25" x14ac:dyDescent="0.2">
      <c r="N58" s="60"/>
      <c r="O58" s="60"/>
      <c r="P58" s="60"/>
      <c r="Q58" s="60"/>
      <c r="R58" s="60"/>
      <c r="S58" s="60"/>
      <c r="T58" s="60"/>
    </row>
    <row r="59" spans="14:25" ht="17" thickBot="1" x14ac:dyDescent="0.25">
      <c r="N59" s="60" t="s">
        <v>22</v>
      </c>
      <c r="O59" s="60"/>
      <c r="P59" s="60"/>
      <c r="Q59" s="60"/>
      <c r="R59" s="60"/>
      <c r="S59" s="60"/>
      <c r="T59" s="60"/>
    </row>
    <row r="60" spans="14:25" x14ac:dyDescent="0.2">
      <c r="N60" s="61" t="s">
        <v>24</v>
      </c>
      <c r="O60" s="61" t="s">
        <v>25</v>
      </c>
      <c r="P60" s="61" t="s">
        <v>26</v>
      </c>
      <c r="Q60" s="61" t="s">
        <v>27</v>
      </c>
      <c r="R60" s="61" t="s">
        <v>28</v>
      </c>
      <c r="S60" s="60"/>
      <c r="T60" s="60"/>
      <c r="W60" s="17" t="s">
        <v>52</v>
      </c>
      <c r="X60" s="17"/>
      <c r="Y60" s="1"/>
    </row>
    <row r="61" spans="14:25" x14ac:dyDescent="0.2">
      <c r="N61" s="60" t="s">
        <v>12</v>
      </c>
      <c r="O61" s="60">
        <v>6</v>
      </c>
      <c r="P61" s="60">
        <v>110.90467616186876</v>
      </c>
      <c r="Q61" s="60">
        <v>18.484112693644793</v>
      </c>
      <c r="R61" s="60">
        <v>23.3710188813453</v>
      </c>
      <c r="S61" s="60"/>
      <c r="T61" s="60"/>
      <c r="W61" s="17"/>
      <c r="X61" s="17" t="s">
        <v>53</v>
      </c>
      <c r="Y61" s="1"/>
    </row>
    <row r="62" spans="14:25" x14ac:dyDescent="0.2">
      <c r="N62" s="60" t="s">
        <v>17</v>
      </c>
      <c r="O62" s="60">
        <v>6</v>
      </c>
      <c r="P62" s="60">
        <v>23.938309738586241</v>
      </c>
      <c r="Q62" s="60">
        <v>3.9897182897643737</v>
      </c>
      <c r="R62" s="60">
        <v>1.6249788488720838</v>
      </c>
      <c r="S62" s="60"/>
      <c r="T62" s="60"/>
      <c r="W62" s="18" t="s">
        <v>170</v>
      </c>
      <c r="X62" s="17">
        <f>TTEST(N27:N32,O27:O32,2,2)</f>
        <v>3.2901005611626766E-5</v>
      </c>
      <c r="Y62" s="1"/>
    </row>
    <row r="63" spans="14:25" ht="17" thickBot="1" x14ac:dyDescent="0.25">
      <c r="N63" s="62" t="s">
        <v>21</v>
      </c>
      <c r="O63" s="62">
        <v>6</v>
      </c>
      <c r="P63" s="62">
        <v>51.176135011747867</v>
      </c>
      <c r="Q63" s="62">
        <v>8.5293558352913106</v>
      </c>
      <c r="R63" s="62">
        <v>12.303903819387108</v>
      </c>
      <c r="S63" s="60"/>
      <c r="T63" s="60"/>
      <c r="W63" s="17" t="s">
        <v>171</v>
      </c>
      <c r="X63" s="17">
        <f>TTEST(O27:O32,P27:P32,2,2)</f>
        <v>1.3820263474784921E-2</v>
      </c>
      <c r="Y63" s="1"/>
    </row>
    <row r="64" spans="14:25" x14ac:dyDescent="0.2">
      <c r="N64" s="60"/>
      <c r="O64" s="60"/>
      <c r="P64" s="60"/>
      <c r="Q64" s="60"/>
      <c r="R64" s="60"/>
      <c r="S64" s="60"/>
      <c r="T64" s="60"/>
      <c r="W64" s="17" t="s">
        <v>172</v>
      </c>
      <c r="X64" s="17">
        <f>TTEST(N27:N32,P27:P32,2,2)</f>
        <v>2.2055679036522276E-3</v>
      </c>
      <c r="Y64" s="1"/>
    </row>
    <row r="65" spans="14:20" x14ac:dyDescent="0.2">
      <c r="N65" s="60"/>
      <c r="O65" s="60"/>
      <c r="P65" s="60"/>
      <c r="Q65" s="60"/>
      <c r="R65" s="60"/>
      <c r="S65" s="60"/>
      <c r="T65" s="60"/>
    </row>
    <row r="66" spans="14:20" ht="17" thickBot="1" x14ac:dyDescent="0.25">
      <c r="N66" s="60" t="s">
        <v>31</v>
      </c>
      <c r="O66" s="60"/>
      <c r="P66" s="60"/>
      <c r="Q66" s="60"/>
      <c r="R66" s="60"/>
      <c r="S66" s="60"/>
      <c r="T66" s="60"/>
    </row>
    <row r="67" spans="14:20" x14ac:dyDescent="0.2">
      <c r="N67" s="61" t="s">
        <v>32</v>
      </c>
      <c r="O67" s="61" t="s">
        <v>33</v>
      </c>
      <c r="P67" s="61" t="s">
        <v>34</v>
      </c>
      <c r="Q67" s="61" t="s">
        <v>35</v>
      </c>
      <c r="R67" s="61" t="s">
        <v>1</v>
      </c>
      <c r="S67" s="61" t="s">
        <v>36</v>
      </c>
      <c r="T67" s="61" t="s">
        <v>37</v>
      </c>
    </row>
    <row r="68" spans="14:20" x14ac:dyDescent="0.2">
      <c r="N68" s="60" t="s">
        <v>38</v>
      </c>
      <c r="O68" s="60">
        <v>659.58592457786722</v>
      </c>
      <c r="P68" s="60">
        <v>2</v>
      </c>
      <c r="Q68" s="60">
        <v>329.79296228893361</v>
      </c>
      <c r="R68" s="60">
        <v>26.524973143723905</v>
      </c>
      <c r="S68" s="60">
        <v>1.1870692150457767E-5</v>
      </c>
      <c r="T68" s="60">
        <v>3.6823203436732408</v>
      </c>
    </row>
    <row r="69" spans="14:20" x14ac:dyDescent="0.2">
      <c r="N69" s="60" t="s">
        <v>39</v>
      </c>
      <c r="O69" s="60">
        <v>186.4995077480217</v>
      </c>
      <c r="P69" s="60">
        <v>15</v>
      </c>
      <c r="Q69" s="60">
        <v>12.43330051653478</v>
      </c>
      <c r="R69" s="60"/>
      <c r="S69" s="60"/>
      <c r="T69" s="60"/>
    </row>
    <row r="70" spans="14:20" x14ac:dyDescent="0.2">
      <c r="N70" s="60"/>
      <c r="O70" s="60"/>
      <c r="P70" s="60"/>
      <c r="Q70" s="60"/>
      <c r="R70" s="60"/>
      <c r="S70" s="60"/>
      <c r="T70" s="60"/>
    </row>
    <row r="71" spans="14:20" ht="17" thickBot="1" x14ac:dyDescent="0.25">
      <c r="N71" s="62" t="s">
        <v>40</v>
      </c>
      <c r="O71" s="62">
        <v>846.08543232588897</v>
      </c>
      <c r="P71" s="62">
        <v>17</v>
      </c>
      <c r="Q71" s="62"/>
      <c r="R71" s="62"/>
      <c r="S71" s="62"/>
      <c r="T71" s="6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Organic Composition</vt:lpstr>
      <vt:lpstr>EC_OC</vt:lpstr>
      <vt:lpstr>FTIR</vt:lpstr>
      <vt:lpstr>SMPS_Particle size distribution</vt:lpstr>
      <vt:lpstr>IL8-A549</vt:lpstr>
      <vt:lpstr>IL8-A549-THP1</vt:lpstr>
      <vt:lpstr>CYP1A1-A549</vt:lpstr>
      <vt:lpstr>CYP1A1-A549-THP1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2023-02-07T22:58:27Z</dcterms:created>
  <dcterms:modified xsi:type="dcterms:W3CDTF">2023-02-08T23:24:41Z</dcterms:modified>
</cp:coreProperties>
</file>